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inse\Downloads\"/>
    </mc:Choice>
  </mc:AlternateContent>
  <xr:revisionPtr revIDLastSave="0" documentId="13_ncr:1_{553ED9CB-B1E7-47ED-A911-FAD8D8A09750}" xr6:coauthVersionLast="47" xr6:coauthVersionMax="47" xr10:uidLastSave="{00000000-0000-0000-0000-000000000000}"/>
  <bookViews>
    <workbookView xWindow="-120" yWindow="-120" windowWidth="20730" windowHeight="11040" tabRatio="500" activeTab="3" xr2:uid="{00000000-000D-0000-FFFF-FFFF00000000}"/>
  </bookViews>
  <sheets>
    <sheet name="Instructions" sheetId="1" r:id="rId1"/>
    <sheet name="Assessment" sheetId="2" r:id="rId2"/>
    <sheet name="Answer Key" sheetId="3" r:id="rId3"/>
    <sheet name="Results" sheetId="4" r:id="rId4"/>
    <sheet name="Cap Rules" sheetId="5" r:id="rId5"/>
    <sheet name="DropdownLists" sheetId="6" state="hidden"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92" i="3" l="1"/>
  <c r="D9" i="4"/>
  <c r="E27" i="2"/>
  <c r="E26" i="2"/>
  <c r="E25" i="2"/>
  <c r="E24" i="2"/>
  <c r="E23" i="2"/>
  <c r="E22" i="2"/>
  <c r="E21" i="2"/>
  <c r="E20" i="2"/>
  <c r="E19" i="2"/>
  <c r="E18" i="2"/>
  <c r="E17" i="2"/>
  <c r="E16" i="2"/>
  <c r="E15" i="2"/>
  <c r="E14" i="2"/>
  <c r="E13" i="2"/>
  <c r="E12" i="2"/>
  <c r="E11" i="2"/>
  <c r="E10" i="2"/>
  <c r="E9" i="2"/>
  <c r="E8" i="2"/>
  <c r="C122" i="3"/>
  <c r="C116" i="3"/>
  <c r="C110" i="3"/>
  <c r="C104" i="3"/>
  <c r="C98" i="3"/>
  <c r="C86" i="3"/>
  <c r="C80" i="3"/>
  <c r="C74" i="3"/>
  <c r="C68" i="3"/>
  <c r="C62" i="3"/>
  <c r="C56" i="3"/>
  <c r="C50" i="3"/>
  <c r="C44" i="3"/>
  <c r="C38" i="3"/>
  <c r="C32" i="3"/>
  <c r="C26" i="3"/>
  <c r="C20" i="3"/>
  <c r="C14" i="3"/>
  <c r="C8" i="3"/>
  <c r="C18" i="4" l="1"/>
  <c r="D18" i="4" s="1"/>
  <c r="C17" i="4"/>
  <c r="D17" i="4" s="1"/>
  <c r="C16" i="4"/>
  <c r="D16" i="4" s="1"/>
  <c r="C15" i="4"/>
  <c r="D15" i="4" s="1"/>
  <c r="C14" i="4"/>
  <c r="D14" i="4" s="1"/>
  <c r="D29" i="2"/>
  <c r="E29" i="2"/>
  <c r="D8" i="4" s="1"/>
  <c r="D7" i="4" l="1"/>
</calcChain>
</file>

<file path=xl/sharedStrings.xml><?xml version="1.0" encoding="utf-8"?>
<sst xmlns="http://schemas.openxmlformats.org/spreadsheetml/2006/main" count="542" uniqueCount="218">
  <si>
    <t>MOC PROGRAM MATURITY ASSESSMENT</t>
  </si>
  <si>
    <t>Evaluate your current state · Identify gaps · Plan your path forward</t>
  </si>
  <si>
    <t>HOW TO USE THIS TOOL</t>
  </si>
  <si>
    <t>STEP 1 – Complete the Assessment</t>
  </si>
  <si>
    <t>Go to the 'Assessment' tab. For each question, select the answer that best describes your current state using the dropdown. Be honest with your answers since this tool is most useful when it reflects reality, not your aspirations.</t>
  </si>
  <si>
    <t>STEP 2 – Review Your Results</t>
  </si>
  <si>
    <t>Go to the 'Results' tab. Your overall maturity level, score, and the breakdown will automatically calculate based on your responses.</t>
  </si>
  <si>
    <t>STEP 3 – Identify Gaps &amp; Next Steps</t>
  </si>
  <si>
    <t>Use the Results tab to understand which areas of performance are holding your MOC program back and what actions could take it to the next level.</t>
  </si>
  <si>
    <t>SCORING METHODOLOGY</t>
  </si>
  <si>
    <t>Each question is scored 1–5 corresponding to the maturity level that best matches your answer. Questions are grouped into 5 dimensions:</t>
  </si>
  <si>
    <t xml:space="preserve">  1.  Process &amp; Governance: How well-defined and enforced are your MOC triggers, workflows, and ownership?</t>
  </si>
  <si>
    <t xml:space="preserve">  2.  Documentation &amp; Records: How complete, consistent, and accessible are your MOC records?</t>
  </si>
  <si>
    <t xml:space="preserve">  3.  Technology &amp; Systems: What tools and platforms support your MOC program?</t>
  </si>
  <si>
    <t xml:space="preserve">  4.  Training &amp; Compliance: How are training requirements tracked and verified for affected personnel?</t>
  </si>
  <si>
    <t xml:space="preserve">  5.  Risk &amp; Analytics: How does your program use MOC data to identify and prevent risk?</t>
  </si>
  <si>
    <t>Your overall score is the average of all 20 question scores (1–5). Your maturity level is determined by rounding to the nearest whole number.</t>
  </si>
  <si>
    <t>Answer based on how the MOC process actually works in the field, not how the written procedure says it should work. If execution varies by site, shift, department, urgency, or supervisor, choose the answer that best reflects the weakest consistent practice.</t>
  </si>
  <si>
    <t>Select the answer that best describes your company's CURRENT state for each question.</t>
  </si>
  <si>
    <t>#</t>
  </si>
  <si>
    <t>Assessment Question</t>
  </si>
  <si>
    <t>▼  Select Your Answer</t>
  </si>
  <si>
    <t>Score</t>
  </si>
  <si>
    <t>Dimension</t>
  </si>
  <si>
    <t>Q1</t>
  </si>
  <si>
    <t>How does your company define MOC triggers and replacement-in-kind decisions?</t>
  </si>
  <si>
    <t>— Select your answer —</t>
  </si>
  <si>
    <t>Process &amp; Governance</t>
  </si>
  <si>
    <t>Q2</t>
  </si>
  <si>
    <t>How do you handle MOC approvals before implementing a change?</t>
  </si>
  <si>
    <t>Q3</t>
  </si>
  <si>
    <t>How consistent is MOC execution across your sites or teams?</t>
  </si>
  <si>
    <t>Q4</t>
  </si>
  <si>
    <t>How does your team manage ownership and accountability for MOC?</t>
  </si>
  <si>
    <t>Q5</t>
  </si>
  <si>
    <t>How do you store and maintain MOC records?</t>
  </si>
  <si>
    <t>Documentation &amp; Records</t>
  </si>
  <si>
    <t>Q6</t>
  </si>
  <si>
    <t>How complete and accessible are your MOC records during an audit?</t>
  </si>
  <si>
    <t>Q7</t>
  </si>
  <si>
    <t>How do you manage PSI and operating procedure updates when a change affects them?</t>
  </si>
  <si>
    <t>Q8</t>
  </si>
  <si>
    <t>How do you control PSSR, startup readiness, and release-to-service requirements?</t>
  </si>
  <si>
    <t>Q9</t>
  </si>
  <si>
    <t>What technology do you use to manage your MOC program?</t>
  </si>
  <si>
    <t>Technology &amp; Systems</t>
  </si>
  <si>
    <t>Q10</t>
  </si>
  <si>
    <t>How do you manage MOC workflows, action items, approvals, notifications, and escalations?</t>
  </si>
  <si>
    <t>Q11</t>
  </si>
  <si>
    <t>Is your MOC system integrated with other operational platforms (LMS, incident management, etc.)?</t>
  </si>
  <si>
    <t>Q12</t>
  </si>
  <si>
    <t>How do you train and inform affected employees, maintenance personnel, and contractors before startup or implementation?</t>
  </si>
  <si>
    <t>Training &amp; Compliance</t>
  </si>
  <si>
    <t>Q13</t>
  </si>
  <si>
    <t>How confident are you that you can demonstrate that your team completed required MOC training or communication for a specific change?</t>
  </si>
  <si>
    <t>Q14</t>
  </si>
  <si>
    <t>How does your company handle training for emergency or temporary changes?</t>
  </si>
  <si>
    <t>Q15</t>
  </si>
  <si>
    <t>Risk &amp; Analytics</t>
  </si>
  <si>
    <t>Q16</t>
  </si>
  <si>
    <t>Does your company use MOC data to proactively identify risk before incidents occur?</t>
  </si>
  <si>
    <t>Q17</t>
  </si>
  <si>
    <t>How does your MOC program connect to your process hazard analysis program?</t>
  </si>
  <si>
    <t>Q18</t>
  </si>
  <si>
    <t>How do you measure and benchmark your MOC program performance?</t>
  </si>
  <si>
    <t>Q19</t>
  </si>
  <si>
    <t>How do you control required MOC action items before startup and final closure?</t>
  </si>
  <si>
    <t>Q20</t>
  </si>
  <si>
    <t>How do you control emergency and temporary changes through MOC?</t>
  </si>
  <si>
    <t>QUESTIONS ANSWERED</t>
  </si>
  <si>
    <t>← Avg Score</t>
  </si>
  <si>
    <t>We handle changes case by case or not at all, and there are no defined trigggers.</t>
  </si>
  <si>
    <t>We rarely do approvals and we implement changes first and document them (if at all) afterward.</t>
  </si>
  <si>
    <t>MOC is not applied or each site/team does something completely different with no coordination.</t>
  </si>
  <si>
    <t>There is no clear ownership and MOC tasks fall through the cracks or are forgotten.</t>
  </si>
  <si>
    <t>Changes are recorded in notebooks, emails, or not at all with no reliable system of record.</t>
  </si>
  <si>
    <t>Audit prep requires significant manual reconstruction and records are often missing or scattered.</t>
  </si>
  <si>
    <t>PSI is rarely or never updated after changes and is outdated.</t>
  </si>
  <si>
    <t>PSSR is not performed or documented consistently (or at all).</t>
  </si>
  <si>
    <t>We have paper forms, verbal approvals, or no system at all.</t>
  </si>
  <si>
    <t>Workflows are informal and approvals happen via verbal communication or email with no tracking.</t>
  </si>
  <si>
    <t>MOC is completely separate from other systems.</t>
  </si>
  <si>
    <t>We don't identify or assign training as part of the MOC process.</t>
  </si>
  <si>
    <t>Not confident because our training records are incomplete or don't exist for most changes.</t>
  </si>
  <si>
    <t>Emergency changes bypass all training requirements and we don't systematically notify affected personnel.</t>
  </si>
  <si>
    <t>We don't formally evaluate risk and we approve changes based on urgency or familiarity.</t>
  </si>
  <si>
    <t>We don't analyze our MOC data (if it exists) for risk patterns.</t>
  </si>
  <si>
    <t>There is no connection between MOC and PHA.</t>
  </si>
  <si>
    <t>We don't measure program performance and there are no metrics or KPIs for the MOC process.</t>
  </si>
  <si>
    <t>We don't consistently create or track action items, and changes may start up with unresolved safety-critical items.</t>
  </si>
  <si>
    <t>These changes bypass the MOC process entirely with no procedure for urgent or temporary changes.</t>
  </si>
  <si>
    <t>ANSWER KEY — All Questions, Options &amp; Scores</t>
  </si>
  <si>
    <t>Our triggers are informal or in someone's head, but we don't have them written down or apply them consistently.</t>
  </si>
  <si>
    <t>Approvals happen sometimes, but the timing and rigor depend on who's involved or how urgent it feels.</t>
  </si>
  <si>
    <t>There is a general awareness of MOC, but execution varies significantly by site, team, or individual.</t>
  </si>
  <si>
    <t>Some roles are informally understood, but ownership is inconsistent and not formally assigned.</t>
  </si>
  <si>
    <t>Documentation exists in spreadsheets or shared drives but is inconsistent, incomplete, or hard to find.</t>
  </si>
  <si>
    <t>Some records exist but gaps and inconsistencies make audits stressful and cause citations.</t>
  </si>
  <si>
    <t>PSI is sometimes updated after changes but isn't a required step in the process.</t>
  </si>
  <si>
    <t>We sometimes do a PSSR but it's not reliably documented or linked to the MOC record.</t>
  </si>
  <si>
    <t>We use spreadsheets, email chains, and shared drives.</t>
  </si>
  <si>
    <t>Some email-based notifications exist, but there's no automated escalation or deadline tracking.</t>
  </si>
  <si>
    <t>Limited integration exists with some data shared manually between systems.</t>
  </si>
  <si>
    <t>Training needs are sometimes identified, but assignment and completion are not consistently tracked.</t>
  </si>
  <si>
    <t>Somewhat confident for major changes, but gaps exist for smaller or emergency changes.</t>
  </si>
  <si>
    <t>We handle training for emergency changes informally on a case-by-case basis.</t>
  </si>
  <si>
    <t>Our risk evaluation is informal or only for changes that seem obviously significant.</t>
  </si>
  <si>
    <t>Our risk analysis is reactive and triggered by incidents, not driven by MOC trend data.</t>
  </si>
  <si>
    <t>Major changes may trigger a PHA review, but it's not systematic.</t>
  </si>
  <si>
    <t>Some basic metrics exist (e.g., number of open MOCs), but we don't track them consistently.</t>
  </si>
  <si>
    <t>We track action items informally, but ownership, due dates, and closure evidence are inconsistent.</t>
  </si>
  <si>
    <t>Emergency/temporary changes sometimes go through an informal, lighter-touch process.</t>
  </si>
  <si>
    <t>Each answer option is shown with its maturity level score (1–5). These values drive the dropdown lists and scoring in the Assessment tab.</t>
  </si>
  <si>
    <t>We document written procedures and apply them consistently across the company.</t>
  </si>
  <si>
    <t>All changes require multi-level approval before implementation.</t>
  </si>
  <si>
    <t>A standardized process is applied consistently across all sites and teams.</t>
  </si>
  <si>
    <t>Roles and responsibilities are clearly defined and documented for every stage of the MOC process.</t>
  </si>
  <si>
    <t>All MOC records are complete, consistently filed, and stored in a centralized location.</t>
  </si>
  <si>
    <t>Records are complete and audit-ready and we can demonstrate compliance for every change.</t>
  </si>
  <si>
    <t>PSI updates are a required part of the MOC workflow and documented before startup.</t>
  </si>
  <si>
    <t>PSSR is completed and documented for every applicable change before startup.</t>
  </si>
  <si>
    <t>We have dedicated MOC software at one or more sites.</t>
  </si>
  <si>
    <t>Our workflows are in a dedicated system with role-based approvals and automated notifications.</t>
  </si>
  <si>
    <t>MOC is integrated with at least one system (e.g., training/LMS or corrective actions).</t>
  </si>
  <si>
    <t>We identify training requirements for every change, assign them to affected personnel, and track them to completion.</t>
  </si>
  <si>
    <t>Confident because training is documented for every change and easily retrievable.</t>
  </si>
  <si>
    <t>Emergency MOC procedures include training requirements and we notify affected personnel before startup.</t>
  </si>
  <si>
    <t>All changes go through a structured risk evaluation as part of the MOC workflow before approval.</t>
  </si>
  <si>
    <t>We review MOC records periodically, but don't systematically analyze them for leading indicators.</t>
  </si>
  <si>
    <t>Changes that meet defined criteria automatically trigger a PHA review as part of the MOC proces.</t>
  </si>
  <si>
    <t>We track key performance metrics (e.g., cycle time, overdue items, training completion rate).</t>
  </si>
  <si>
    <t>Action items have assigned owners, due dates, closure evidence, and defined rules for what must be complete before startup versus final closure.</t>
  </si>
  <si>
    <t>We have defined procedures for emergency and temporary MOC and we document them.</t>
  </si>
  <si>
    <t>Our triggers are embedded in a digital system that automatically routes changes through the correct workflow.</t>
  </si>
  <si>
    <t>We manage approvals through automated digital workflows with defined roles, deadlines, and escalations.</t>
  </si>
  <si>
    <t>MOC is fully integrated across sites with real-time visibility into every active change.</t>
  </si>
  <si>
    <t>Ownership is enforced through the system, and automated assignments, notifications, and escalations ensure nothing is missed.</t>
  </si>
  <si>
    <t>Records are maintained digitally with full audit trails, version control, and cross-site accessibility.</t>
  </si>
  <si>
    <t>Audit readiness is continuous with dashboards and automated reporting.</t>
  </si>
  <si>
    <t>PSI updates are automated digitally with no manual handoff required.</t>
  </si>
  <si>
    <t>PSSR is automated within the MOC workflow, linked to the change record, and tracked to completion.</t>
  </si>
  <si>
    <t>We have an EHS platform integrated across multiple sites with an MOC system built in.</t>
  </si>
  <si>
    <t>We have fully automated workflows with escalations, deadline alerts, and real-time status dashboards.</t>
  </si>
  <si>
    <t>MOC is fully integrated with LMS, action tracking, and incident management.</t>
  </si>
  <si>
    <t>Our training assignments are automated within the MOC/LMS workflow with completion tracked in real time.</t>
  </si>
  <si>
    <t>Fully confident because our automations between MOC and LMS make every training record complete and auditable.</t>
  </si>
  <si>
    <t>Emergency workflows in our digital system automatically trigger expedited training assignments.</t>
  </si>
  <si>
    <t>We collect risk scores and use them to route changes through the appropriate approval tiers.</t>
  </si>
  <si>
    <t>MOC dashboards provide real-time visibility that allows managers to intervene before items escalate.</t>
  </si>
  <si>
    <t>MOC and PHA are integrated (changes update the PHA record and vice versa).</t>
  </si>
  <si>
    <t>Our performance dashboards provide real-time metrics with trend analysis across all sites.</t>
  </si>
  <si>
    <t>We manage action items in the system with automated reminders, escalation, evidence attachment, and linkage to the MOC record.</t>
  </si>
  <si>
    <t>Emergency workflows are built into our digital system with automatic notifications and review timelines.</t>
  </si>
  <si>
    <t>We refine triggers using incident data, near-miss trends, and MOC outcome analysis.</t>
  </si>
  <si>
    <t>We optimize approval workflows based on performance data and risk outcomes.</t>
  </si>
  <si>
    <t>Consistent execution is a given and the focus is on using cross-site data to drive proactive risk management.</t>
  </si>
  <si>
    <t>Accountability is embedded in safety culture and teams proactively manage MOC without needing reminders.</t>
  </si>
  <si>
    <t>We regularly analyze data to finds trends, patterns, and leading indicators.</t>
  </si>
  <si>
    <t>Audit readiness is a byproduct of normal operations.</t>
  </si>
  <si>
    <t>PSI accuracy is validated as part of our MOC program's performance metrics.</t>
  </si>
  <si>
    <t>PSSR outcomes feed back into the risk and analytics program to improve future change management.</t>
  </si>
  <si>
    <t>We us data to inform strategic operational decisions.</t>
  </si>
  <si>
    <t>Our performance data drives continuous improvement of routing and escalation rules.</t>
  </si>
  <si>
    <t>MOC integrates with CMMS, ERP, and other digital systems.</t>
  </si>
  <si>
    <t>We measure training effectiveness and feed it back into the MOC program to improve future change communication.</t>
  </si>
  <si>
    <t>Training compliance data is a byproduct of the system and is never a concern during audits or inspections.</t>
  </si>
  <si>
    <t>We analyze emergency change training data to identify recurring gaps and improve pre-change preparedness.</t>
  </si>
  <si>
    <t>We aggregate risk data and analyze it to identify concentrations, trends, and early warning signals.</t>
  </si>
  <si>
    <t>MOC data is a primary source of leading indicators that drive proactive PHAs and risk interventions.</t>
  </si>
  <si>
    <t>MOC trend data actively informs PHA scheduling, scope, and prioritization across our company.</t>
  </si>
  <si>
    <t>We benchmark MOC program performance data against industry peers and drive continuous improvement.</t>
  </si>
  <si>
    <t>We analyze action item trend data to identify recurring implementation weaknesses, late-stage risk, and departments needing support.</t>
  </si>
  <si>
    <t>We track and analyze emergency and temporary change data to distinguish systemic risks from small changes.</t>
  </si>
  <si>
    <t>Q#</t>
  </si>
  <si>
    <t>Question</t>
  </si>
  <si>
    <t>Answer Option</t>
  </si>
  <si>
    <t>D</t>
  </si>
  <si>
    <t>MOC PROGRAM MATURITY RESULTS</t>
  </si>
  <si>
    <t>Complete the Assessment tab to see your results.</t>
  </si>
  <si>
    <t>OVERALL MATURITY SCORE</t>
  </si>
  <si>
    <t>MATURITY LEVEL</t>
  </si>
  <si>
    <t>DIMENSION BREAKDOWN</t>
  </si>
  <si>
    <t>Avg Score (1–5)</t>
  </si>
  <si>
    <t>Interpretation</t>
  </si>
  <si>
    <t>RECOMMENDED NEXT STEPS</t>
  </si>
  <si>
    <t>Level 1  →  Move to Level 2</t>
  </si>
  <si>
    <t>Start by defining what triggers an MOC. Then, create a written MOC procedure, establish a basic form, and require sign-off before any changes go into effect. In this transition, start building the documentation habit.</t>
  </si>
  <si>
    <t>Level 2  →  Move to Level 3</t>
  </si>
  <si>
    <t>Next, standardize your process and enforce it without exceptions. You'll need to clarify roles and ownership, so your team completes approvals before implementing any changes. Also, make sure they verify and track MOC-related training.</t>
  </si>
  <si>
    <t>Level 3  →  Move to Level 4</t>
  </si>
  <si>
    <t>Level 4  →  Move to Level 5</t>
  </si>
  <si>
    <t>Use your MOC data as a risk intelligence source by building analytics and trend reports. The goal is to connect MOC outcomes to your PHA and incident programs and benchmark performance over time.</t>
  </si>
  <si>
    <t>Level 5  →  Sustain &amp; Lead</t>
  </si>
  <si>
    <t>At this level, continue refining your program based on the performance data. Benchmark against industry peers and use MOC data to influence capital spending decisions, risk prioritization, and PSM program decisions.</t>
  </si>
  <si>
    <t>MATURITY LEVEL REFERENCE</t>
  </si>
  <si>
    <t>1 – Absent</t>
  </si>
  <si>
    <t>2 – Informal</t>
  </si>
  <si>
    <t>MODERATE to HIGH RISK: Process exists on paper but execution varies, audit citations are likely, and compliance is inconsistent.</t>
  </si>
  <si>
    <t>3 – Documented</t>
  </si>
  <si>
    <t>REDUCED RISK: MOC consistently applied with standard workflows, strong audit performance, and defensible compliance</t>
  </si>
  <si>
    <t>4 – Controlled</t>
  </si>
  <si>
    <t>LOW RISK: Fully digitized, enterprise-wide visibility with real-time insight, faster approvals, and rare unmanaged incidents</t>
  </si>
  <si>
    <t>5 – Integrated</t>
  </si>
  <si>
    <t>MINIMAL RISK: MOC drives risk intelligence, proactive interventions, and industry-leading performance</t>
  </si>
  <si>
    <t>KEY TAKEAWAY: Maturity is a journey, not a destination. Most companies are at Level 2 or early Level 3. Overall, the gap between where you are and where you need to be is closable with the right process, the right people accountability, and the right tools working together.</t>
  </si>
  <si>
    <t>Critical Gap Flag</t>
  </si>
  <si>
    <t>Max Maturity Level</t>
  </si>
  <si>
    <t>Gap Message</t>
  </si>
  <si>
    <t>Yes</t>
  </si>
  <si>
    <t>Level 1 - Informal</t>
  </si>
  <si>
    <t>No defined MOC triggers or replacement-in-kind criteria are in place. Changes may not be screened before work begins.</t>
  </si>
  <si>
    <t>From here, move your MOC data into a centralized, digital system. You'll want to automate approvals, notifications, and escalations while also connecting MOC training and action items to the process for full program visibility.</t>
  </si>
  <si>
    <t>We handle changes case by case or not at all, and there are no defined triggers.</t>
  </si>
  <si>
    <t>We use data to inform strategic operational decisions.</t>
  </si>
  <si>
    <t>Changes that meet defined criteria automatically trigger a PHA review as part of the MOC process.</t>
  </si>
  <si>
    <t>We regularly analyze data to find trends, patterns, and leading indicators.</t>
  </si>
  <si>
    <t>How do you evaluate the technical basis and risk impact of each proposed change?</t>
  </si>
  <si>
    <t>HIGH RISK: No structured MOC program, changes handled reactively, and significant compliance and safety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</si>
</sst>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charset val="1"/>
    </font>
    <font>
      <sz val="11"/>
      <color theme="1"/>
      <name val="Poppins"/>
      <charset val="1"/>
    </font>
    <font>
      <b/>
      <sz val="24"/>
      <color rgb="FFFFFFFF"/>
      <name val="Poppins"/>
      <charset val="1"/>
    </font>
    <font>
      <i/>
      <sz val="11"/>
      <color rgb="FFFC5C1D"/>
      <name val="Poppins"/>
      <charset val="1"/>
    </font>
    <font>
      <b/>
      <sz val="14"/>
      <color rgb="FF1A2B3C"/>
      <name val="Poppins"/>
      <charset val="1"/>
    </font>
    <font>
      <b/>
      <sz val="12"/>
      <color rgb="FF007AFF"/>
      <name val="Poppins"/>
      <charset val="1"/>
    </font>
    <font>
      <sz val="11"/>
      <color rgb="FF333333"/>
      <name val="Poppins"/>
      <charset val="1"/>
    </font>
    <font>
      <b/>
      <sz val="14"/>
      <color rgb="FF001E3F"/>
      <name val="Poppins"/>
      <charset val="1"/>
    </font>
    <font>
      <sz val="11"/>
      <color rgb="FF222222"/>
      <name val="Poppins"/>
      <charset val="1"/>
    </font>
    <font>
      <i/>
      <sz val="11"/>
      <color rgb="FF555555"/>
      <name val="Poppins"/>
      <charset val="1"/>
    </font>
    <font>
      <b/>
      <sz val="16"/>
      <color rgb="FFFFFFFF"/>
      <name val="Poppins"/>
      <charset val="1"/>
    </font>
    <font>
      <b/>
      <sz val="11"/>
      <color rgb="FFFFFFFF"/>
      <name val="Poppins"/>
      <charset val="1"/>
    </font>
    <font>
      <b/>
      <sz val="11"/>
      <color rgb="FF007AFF"/>
      <name val="Poppins"/>
      <charset val="1"/>
    </font>
    <font>
      <i/>
      <sz val="11"/>
      <color rgb="FF888888"/>
      <name val="Poppins"/>
      <charset val="1"/>
    </font>
    <font>
      <b/>
      <sz val="11"/>
      <color rgb="FF1A2B3C"/>
      <name val="Poppins"/>
      <charset val="1"/>
    </font>
    <font>
      <sz val="11"/>
      <color rgb="FF1A1A1A"/>
      <name val="Poppins"/>
      <charset val="1"/>
    </font>
    <font>
      <b/>
      <sz val="8"/>
      <color rgb="FF999999"/>
      <name val="poppins"/>
      <charset val="1"/>
    </font>
    <font>
      <i/>
      <sz val="10"/>
      <color rgb="FFFC5C1D"/>
      <name val="poppins"/>
      <charset val="1"/>
    </font>
    <font>
      <sz val="11"/>
      <color rgb="FF007AFF"/>
      <name val="poppins"/>
      <charset val="1"/>
    </font>
    <font>
      <b/>
      <sz val="16"/>
      <color rgb="FF1A2B3C"/>
      <name val="poppins"/>
      <charset val="1"/>
    </font>
    <font>
      <b/>
      <sz val="13"/>
      <color rgb="FF001E3F"/>
      <name val="poppins"/>
      <charset val="1"/>
    </font>
    <font>
      <b/>
      <sz val="13"/>
      <color rgb="FF1A2B3C"/>
      <name val="poppins"/>
      <charset val="1"/>
    </font>
    <font>
      <b/>
      <sz val="12"/>
      <color rgb="FFFFFFFF"/>
      <name val="poppins"/>
      <charset val="1"/>
    </font>
    <font>
      <i/>
      <sz val="10"/>
      <color rgb="FF333333"/>
      <name val="poppins"/>
      <charset val="1"/>
    </font>
    <font>
      <i/>
      <sz val="11"/>
      <color rgb="FF444444"/>
      <name val="poppins"/>
      <charset val="1"/>
    </font>
    <font>
      <b/>
      <sz val="11"/>
      <color theme="1"/>
      <name val="Calibri"/>
      <family val="2"/>
      <charset val="1"/>
    </font>
  </fonts>
  <fills count="23">
    <fill>
      <patternFill patternType="none"/>
    </fill>
    <fill>
      <patternFill patternType="gray125"/>
    </fill>
    <fill>
      <patternFill patternType="solid">
        <fgColor rgb="FF001E3F"/>
        <bgColor rgb="FF1A2B3C"/>
      </patternFill>
    </fill>
    <fill>
      <patternFill patternType="solid">
        <fgColor rgb="FFF4F7FB"/>
        <bgColor rgb="FFFFFFFF"/>
      </patternFill>
    </fill>
    <fill>
      <patternFill patternType="solid">
        <fgColor rgb="FFDDE6F0"/>
        <bgColor rgb="FFE4ECF5"/>
      </patternFill>
    </fill>
    <fill>
      <patternFill patternType="solid">
        <fgColor rgb="FF007AFF"/>
        <bgColor rgb="FF3366FF"/>
      </patternFill>
    </fill>
    <fill>
      <patternFill patternType="solid">
        <fgColor rgb="FFF0C040"/>
        <bgColor rgb="FFFFBC0F"/>
      </patternFill>
    </fill>
    <fill>
      <patternFill patternType="solid">
        <fgColor rgb="FFCCE4FF"/>
        <bgColor rgb="FFDDE6F0"/>
      </patternFill>
    </fill>
    <fill>
      <patternFill patternType="solid">
        <fgColor rgb="FF34AC85"/>
        <bgColor rgb="FF33CCCC"/>
      </patternFill>
    </fill>
    <fill>
      <patternFill patternType="solid">
        <fgColor rgb="FFAEDECE"/>
        <bgColor rgb="FFBDC3C7"/>
      </patternFill>
    </fill>
    <fill>
      <patternFill patternType="solid">
        <fgColor rgb="FFFC5C1D"/>
        <bgColor rgb="FFFF8080"/>
      </patternFill>
    </fill>
    <fill>
      <patternFill patternType="solid">
        <fgColor rgb="FFFEDED2"/>
        <bgColor rgb="FFE1D6EF"/>
      </patternFill>
    </fill>
    <fill>
      <patternFill patternType="solid">
        <fgColor rgb="FF6A33AF"/>
        <bgColor rgb="FF555555"/>
      </patternFill>
    </fill>
    <fill>
      <patternFill patternType="solid">
        <fgColor rgb="FFE1D6EF"/>
        <bgColor rgb="FFDDE6F0"/>
      </patternFill>
    </fill>
    <fill>
      <patternFill patternType="solid">
        <fgColor rgb="FF202020"/>
        <bgColor rgb="FF222222"/>
      </patternFill>
    </fill>
    <fill>
      <patternFill patternType="solid">
        <fgColor rgb="FFE4ECF5"/>
        <bgColor rgb="FFDDE6F0"/>
      </patternFill>
    </fill>
    <fill>
      <patternFill patternType="solid">
        <fgColor rgb="FF1A2B3C"/>
        <bgColor rgb="FF222222"/>
      </patternFill>
    </fill>
    <fill>
      <patternFill patternType="solid">
        <fgColor rgb="FFFFBC0F"/>
        <bgColor rgb="FFF0C040"/>
      </patternFill>
    </fill>
    <fill>
      <patternFill patternType="solid">
        <fgColor rgb="FF004AAD"/>
        <bgColor indexed="64"/>
      </patternFill>
    </fill>
    <fill>
      <patternFill patternType="solid">
        <fgColor rgb="FF34AC85"/>
        <bgColor indexed="64"/>
      </patternFill>
    </fill>
    <fill>
      <patternFill patternType="solid">
        <fgColor rgb="FFFFB800"/>
        <bgColor indexed="64"/>
      </patternFill>
    </fill>
    <fill>
      <patternFill patternType="solid">
        <fgColor rgb="FFFF751F"/>
        <bgColor indexed="64"/>
      </patternFill>
    </fill>
    <fill>
      <patternFill patternType="solid">
        <fgColor rgb="FFFF3131"/>
        <bgColor indexed="64"/>
      </patternFill>
    </fill>
  </fills>
  <borders count="13">
    <border>
      <left/>
      <right/>
      <top/>
      <bottom/>
      <diagonal/>
    </border>
    <border>
      <left/>
      <right/>
      <top/>
      <bottom style="thin">
        <color auto="1"/>
      </bottom>
      <diagonal/>
    </border>
    <border>
      <left style="thin">
        <color rgb="FFBDC3C7"/>
      </left>
      <right style="thin">
        <color rgb="FFBDC3C7"/>
      </right>
      <top style="thin">
        <color rgb="FFBDC3C7"/>
      </top>
      <bottom style="thin">
        <color rgb="FFBDC3C7"/>
      </bottom>
      <diagonal/>
    </border>
    <border>
      <left style="medium">
        <color auto="1"/>
      </left>
      <right style="medium">
        <color auto="1"/>
      </right>
      <top style="medium">
        <color auto="1"/>
      </top>
      <bottom style="medium">
        <color auto="1"/>
      </bottom>
      <diagonal/>
    </border>
    <border>
      <left/>
      <right/>
      <top style="thin">
        <color rgb="FF001E3F"/>
      </top>
      <bottom/>
      <diagonal/>
    </border>
    <border>
      <left style="thin">
        <color rgb="FFBDC3C7"/>
      </left>
      <right/>
      <top style="thin">
        <color rgb="FFBDC3C7"/>
      </top>
      <bottom style="thin">
        <color rgb="FFBDC3C7"/>
      </bottom>
      <diagonal/>
    </border>
    <border>
      <left style="thin">
        <color auto="1"/>
      </left>
      <right style="thin">
        <color auto="1"/>
      </right>
      <top style="thin">
        <color auto="1"/>
      </top>
      <bottom style="thin">
        <color auto="1"/>
      </bottom>
      <diagonal/>
    </border>
    <border>
      <left/>
      <right style="medium">
        <color rgb="FF2C3E50"/>
      </right>
      <top style="medium">
        <color rgb="FF2C3E50"/>
      </top>
      <bottom style="medium">
        <color rgb="FF2C3E50"/>
      </bottom>
      <diagonal/>
    </border>
    <border>
      <left style="medium">
        <color rgb="FF2C3E50"/>
      </left>
      <right style="medium">
        <color rgb="FF2C3E50"/>
      </right>
      <top style="medium">
        <color rgb="FF2C3E50"/>
      </top>
      <bottom style="medium">
        <color rgb="FF2C3E50"/>
      </bottom>
      <diagonal/>
    </border>
    <border>
      <left style="thin">
        <color rgb="FFBDC3C7"/>
      </left>
      <right style="medium">
        <color rgb="FF2C3E50"/>
      </right>
      <top style="thin">
        <color rgb="FFBDC3C7"/>
      </top>
      <bottom style="thin">
        <color rgb="FFBDC3C7"/>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9">
    <xf numFmtId="0" fontId="0" fillId="0" borderId="0" xfId="0"/>
    <xf numFmtId="0" fontId="9" fillId="4"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 fillId="0" borderId="0" xfId="0" applyFont="1"/>
    <xf numFmtId="0" fontId="1" fillId="2" borderId="0" xfId="0" applyFont="1" applyFill="1"/>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0" borderId="1"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1" xfId="0" applyFont="1" applyBorder="1" applyAlignment="1">
      <alignment horizontal="left" vertical="center"/>
    </xf>
    <xf numFmtId="0" fontId="8" fillId="3"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9"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wrapText="1"/>
    </xf>
    <xf numFmtId="0" fontId="1" fillId="0" borderId="0" xfId="0" applyFont="1" applyAlignment="1">
      <alignment vertical="center"/>
    </xf>
    <xf numFmtId="0" fontId="1" fillId="0" borderId="0" xfId="0" applyFont="1" applyAlignment="1">
      <alignment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0" fillId="2" borderId="0" xfId="0" applyFont="1" applyFill="1" applyAlignment="1">
      <alignment horizontal="left" vertical="center"/>
    </xf>
    <xf numFmtId="0" fontId="1" fillId="2" borderId="4" xfId="0" applyFont="1" applyFill="1" applyBorder="1" applyAlignment="1">
      <alignment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 vertical="center" wrapText="1"/>
    </xf>
    <xf numFmtId="0" fontId="12" fillId="3" borderId="5" xfId="0" applyFont="1" applyFill="1" applyBorder="1" applyAlignment="1">
      <alignment horizontal="center" vertical="center"/>
    </xf>
    <xf numFmtId="0" fontId="1" fillId="0" borderId="6" xfId="0" applyFont="1" applyBorder="1" applyAlignment="1">
      <alignment vertical="center" wrapText="1"/>
    </xf>
    <xf numFmtId="0" fontId="13" fillId="3" borderId="7" xfId="0" applyFont="1" applyFill="1" applyBorder="1" applyAlignment="1">
      <alignment horizontal="left" vertical="center" wrapText="1"/>
    </xf>
    <xf numFmtId="0" fontId="14" fillId="3" borderId="2" xfId="0" applyFont="1" applyFill="1" applyBorder="1" applyAlignment="1">
      <alignment horizontal="center" vertical="center"/>
    </xf>
    <xf numFmtId="0" fontId="12" fillId="4" borderId="5" xfId="0" applyFont="1" applyFill="1" applyBorder="1" applyAlignment="1">
      <alignment horizontal="center" vertical="center"/>
    </xf>
    <xf numFmtId="0" fontId="15" fillId="4" borderId="6" xfId="0" applyFont="1" applyFill="1" applyBorder="1" applyAlignment="1">
      <alignment horizontal="left" vertical="center" wrapText="1"/>
    </xf>
    <xf numFmtId="0" fontId="14" fillId="4" borderId="2" xfId="0" applyFont="1" applyFill="1" applyBorder="1" applyAlignment="1">
      <alignment horizontal="center" vertical="center"/>
    </xf>
    <xf numFmtId="0" fontId="15" fillId="3" borderId="6" xfId="0" applyFont="1" applyFill="1" applyBorder="1" applyAlignment="1">
      <alignment horizontal="left" vertical="center" wrapText="1"/>
    </xf>
    <xf numFmtId="0" fontId="14" fillId="6" borderId="8" xfId="0" applyFont="1" applyFill="1" applyBorder="1" applyAlignment="1">
      <alignment horizontal="center" vertical="center"/>
    </xf>
    <xf numFmtId="0" fontId="12" fillId="3" borderId="0" xfId="0" applyFont="1" applyFill="1" applyAlignment="1">
      <alignment horizontal="left" vertical="center"/>
    </xf>
    <xf numFmtId="0" fontId="16" fillId="0" borderId="0" xfId="0" applyFont="1"/>
    <xf numFmtId="0" fontId="17" fillId="2" borderId="0" xfId="0" applyFont="1" applyFill="1" applyAlignment="1">
      <alignment horizontal="left" vertical="center"/>
    </xf>
    <xf numFmtId="0" fontId="11" fillId="5" borderId="8" xfId="0" applyFont="1" applyFill="1" applyBorder="1" applyAlignment="1">
      <alignment horizontal="center" vertical="center"/>
    </xf>
    <xf numFmtId="0" fontId="8" fillId="7" borderId="2" xfId="0" applyFont="1" applyFill="1" applyBorder="1" applyAlignment="1">
      <alignment horizontal="left" vertical="center" wrapText="1"/>
    </xf>
    <xf numFmtId="0" fontId="11" fillId="8" borderId="8" xfId="0" applyFont="1" applyFill="1" applyBorder="1" applyAlignment="1">
      <alignment horizontal="center" vertical="center"/>
    </xf>
    <xf numFmtId="0" fontId="8" fillId="9" borderId="2" xfId="0" applyFont="1" applyFill="1" applyBorder="1" applyAlignment="1">
      <alignment horizontal="left" vertical="center" wrapText="1"/>
    </xf>
    <xf numFmtId="0" fontId="11" fillId="10" borderId="8" xfId="0" applyFont="1" applyFill="1" applyBorder="1" applyAlignment="1">
      <alignment horizontal="center" vertical="center"/>
    </xf>
    <xf numFmtId="0" fontId="8" fillId="11" borderId="2" xfId="0" applyFont="1" applyFill="1" applyBorder="1" applyAlignment="1">
      <alignment horizontal="left" vertical="center" wrapText="1"/>
    </xf>
    <xf numFmtId="0" fontId="11" fillId="12" borderId="8" xfId="0" applyFont="1" applyFill="1" applyBorder="1" applyAlignment="1">
      <alignment horizontal="center" vertical="center"/>
    </xf>
    <xf numFmtId="0" fontId="8" fillId="13" borderId="2" xfId="0" applyFont="1" applyFill="1" applyBorder="1" applyAlignment="1">
      <alignment horizontal="left" vertical="center" wrapText="1"/>
    </xf>
    <xf numFmtId="0" fontId="11" fillId="14" borderId="8" xfId="0" applyFont="1" applyFill="1" applyBorder="1" applyAlignment="1">
      <alignment horizontal="center" vertical="center"/>
    </xf>
    <xf numFmtId="0" fontId="8" fillId="15" borderId="2" xfId="0" applyFont="1" applyFill="1" applyBorder="1" applyAlignment="1">
      <alignment horizontal="left" vertical="center" wrapText="1"/>
    </xf>
    <xf numFmtId="0" fontId="18" fillId="16" borderId="0" xfId="0" applyFont="1" applyFill="1"/>
    <xf numFmtId="0" fontId="1" fillId="16" borderId="0" xfId="0" applyFont="1" applyFill="1"/>
    <xf numFmtId="164" fontId="19" fillId="17" borderId="8" xfId="0" applyNumberFormat="1" applyFont="1" applyFill="1" applyBorder="1" applyAlignment="1">
      <alignment horizontal="center" vertical="center"/>
    </xf>
    <xf numFmtId="0" fontId="20" fillId="3" borderId="8" xfId="0" applyFont="1" applyFill="1" applyBorder="1" applyAlignment="1">
      <alignment horizontal="center" vertical="center" wrapText="1"/>
    </xf>
    <xf numFmtId="0" fontId="21" fillId="4" borderId="8" xfId="0" applyFont="1" applyFill="1" applyBorder="1" applyAlignment="1">
      <alignment horizontal="center" vertical="center"/>
    </xf>
    <xf numFmtId="0" fontId="14" fillId="3" borderId="2" xfId="0" applyFont="1" applyFill="1" applyBorder="1" applyAlignment="1">
      <alignment horizontal="left" vertical="center"/>
    </xf>
    <xf numFmtId="164" fontId="14" fillId="17" borderId="8" xfId="0" applyNumberFormat="1" applyFont="1" applyFill="1" applyBorder="1" applyAlignment="1">
      <alignment horizontal="center" vertical="center"/>
    </xf>
    <xf numFmtId="0" fontId="23" fillId="3" borderId="2" xfId="0" applyFont="1" applyFill="1" applyBorder="1" applyAlignment="1">
      <alignment horizontal="left" vertical="center" wrapText="1"/>
    </xf>
    <xf numFmtId="0" fontId="14" fillId="4" borderId="2" xfId="0" applyFont="1" applyFill="1" applyBorder="1" applyAlignment="1">
      <alignment horizontal="left" vertical="center"/>
    </xf>
    <xf numFmtId="0" fontId="25" fillId="0" borderId="10" xfId="0" applyFont="1" applyBorder="1"/>
    <xf numFmtId="0" fontId="25" fillId="0" borderId="11" xfId="0" applyFont="1" applyBorder="1"/>
    <xf numFmtId="0" fontId="25" fillId="0" borderId="12" xfId="0" applyFont="1" applyBorder="1"/>
    <xf numFmtId="0" fontId="11" fillId="18" borderId="2"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21" borderId="2" xfId="0" applyFont="1" applyFill="1" applyBorder="1" applyAlignment="1">
      <alignment horizontal="center" vertical="center" wrapText="1"/>
    </xf>
    <xf numFmtId="0" fontId="11" fillId="22" borderId="2" xfId="0" applyFont="1" applyFill="1" applyBorder="1" applyAlignment="1">
      <alignment horizontal="center" vertical="center" wrapText="1"/>
    </xf>
    <xf numFmtId="0" fontId="11" fillId="2" borderId="5" xfId="0" applyFont="1" applyFill="1" applyBorder="1" applyAlignment="1">
      <alignment horizontal="right" vertical="center"/>
    </xf>
    <xf numFmtId="0" fontId="12" fillId="3"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24" fillId="4" borderId="0" xfId="0" applyFont="1" applyFill="1" applyAlignment="1">
      <alignment horizontal="left" vertical="center" wrapText="1"/>
    </xf>
    <xf numFmtId="0" fontId="22" fillId="2" borderId="5" xfId="0" applyFont="1" applyFill="1" applyBorder="1" applyAlignment="1">
      <alignment horizontal="left" vertical="center"/>
    </xf>
    <xf numFmtId="0" fontId="8" fillId="4" borderId="5" xfId="0" applyFont="1" applyFill="1" applyBorder="1" applyAlignment="1">
      <alignment horizontal="left" vertical="center" wrapText="1"/>
    </xf>
    <xf numFmtId="0" fontId="14" fillId="4" borderId="5" xfId="0" applyFont="1" applyFill="1" applyBorder="1" applyAlignment="1">
      <alignment horizontal="left" vertical="center"/>
    </xf>
    <xf numFmtId="0" fontId="14" fillId="3" borderId="5" xfId="0" applyFont="1" applyFill="1" applyBorder="1" applyAlignment="1">
      <alignment horizontal="left" vertical="center"/>
    </xf>
    <xf numFmtId="0" fontId="22" fillId="16"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1A1A1A"/>
      <rgbColor rgb="FF808000"/>
      <rgbColor rgb="FF800080"/>
      <rgbColor rgb="FF008080"/>
      <rgbColor rgb="FFBDC3C7"/>
      <rgbColor rgb="FF888888"/>
      <rgbColor rgb="FF9999FF"/>
      <rgbColor rgb="FF6A33AF"/>
      <rgbColor rgb="FFF4F7FB"/>
      <rgbColor rgb="FFE4ECF5"/>
      <rgbColor rgb="FF660066"/>
      <rgbColor rgb="FFFF8080"/>
      <rgbColor rgb="FF007AFF"/>
      <rgbColor rgb="FFE1D6EF"/>
      <rgbColor rgb="FF1A2B3C"/>
      <rgbColor rgb="FFFF00FF"/>
      <rgbColor rgb="FFFFFF00"/>
      <rgbColor rgb="FF00FFFF"/>
      <rgbColor rgb="FF800080"/>
      <rgbColor rgb="FF800000"/>
      <rgbColor rgb="FF008080"/>
      <rgbColor rgb="FF0000FF"/>
      <rgbColor rgb="FF00CCFF"/>
      <rgbColor rgb="FFCCE4FF"/>
      <rgbColor rgb="FFDDE6F0"/>
      <rgbColor rgb="FFFFFF99"/>
      <rgbColor rgb="FFAEDECE"/>
      <rgbColor rgb="FFFF99CC"/>
      <rgbColor rgb="FFCC99FF"/>
      <rgbColor rgb="FFFEDED2"/>
      <rgbColor rgb="FF3366FF"/>
      <rgbColor rgb="FF33CCCC"/>
      <rgbColor rgb="FF99CC00"/>
      <rgbColor rgb="FFFFBC0F"/>
      <rgbColor rgb="FFF0C040"/>
      <rgbColor rgb="FFFC5C1D"/>
      <rgbColor rgb="FF555555"/>
      <rgbColor rgb="FF999999"/>
      <rgbColor rgb="FF001E3F"/>
      <rgbColor rgb="FF34AC85"/>
      <rgbColor rgb="FF202020"/>
      <rgbColor rgb="FF222222"/>
      <rgbColor rgb="FF993300"/>
      <rgbColor rgb="FF444444"/>
      <rgbColor rgb="FF2C3E50"/>
      <rgbColor rgb="FF333333"/>
      <rgbColor rgb="00003366"/>
      <rgbColor rgb="00339966"/>
      <rgbColor rgb="00003300"/>
      <rgbColor rgb="00333300"/>
      <rgbColor rgb="00993300"/>
      <rgbColor rgb="00993366"/>
      <rgbColor rgb="00333399"/>
      <rgbColor rgb="00333333"/>
    </indexedColors>
    <mruColors>
      <color rgb="FFFF3131"/>
      <color rgb="FFFF751F"/>
      <color rgb="FFFFB800"/>
      <color rgb="FF34AC85"/>
      <color rgb="FF004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1E3F"/>
  </sheetPr>
  <dimension ref="A1:B23"/>
  <sheetViews>
    <sheetView showGridLines="0" zoomScaleNormal="100" workbookViewId="0">
      <selection activeCell="B10" sqref="B10"/>
    </sheetView>
  </sheetViews>
  <sheetFormatPr defaultColWidth="8.7109375" defaultRowHeight="21.75" x14ac:dyDescent="0.6"/>
  <cols>
    <col min="1" max="1" width="2" style="3" customWidth="1"/>
    <col min="2" max="2" width="160.5703125" style="3" customWidth="1"/>
    <col min="3" max="16384" width="8.7109375" style="3"/>
  </cols>
  <sheetData>
    <row r="1" spans="1:2" ht="18" customHeight="1" x14ac:dyDescent="0.6">
      <c r="A1" s="4"/>
      <c r="B1" s="4"/>
    </row>
    <row r="2" spans="1:2" ht="36" customHeight="1" x14ac:dyDescent="0.6">
      <c r="A2" s="4"/>
      <c r="B2" s="5" t="s">
        <v>0</v>
      </c>
    </row>
    <row r="3" spans="1:2" ht="21.75" customHeight="1" x14ac:dyDescent="0.6">
      <c r="A3" s="4"/>
      <c r="B3" s="6" t="s">
        <v>1</v>
      </c>
    </row>
    <row r="4" spans="1:2" ht="18" customHeight="1" x14ac:dyDescent="0.6">
      <c r="A4" s="4"/>
      <c r="B4" s="4"/>
    </row>
    <row r="5" spans="1:2" ht="18" customHeight="1" x14ac:dyDescent="0.6"/>
    <row r="6" spans="1:2" ht="19.5" customHeight="1" x14ac:dyDescent="0.6">
      <c r="B6" s="7" t="s">
        <v>2</v>
      </c>
    </row>
    <row r="7" spans="1:2" ht="21.75" customHeight="1" x14ac:dyDescent="0.6">
      <c r="B7" s="8" t="s">
        <v>3</v>
      </c>
    </row>
    <row r="8" spans="1:2" ht="36" customHeight="1" x14ac:dyDescent="0.6">
      <c r="B8" s="9" t="s">
        <v>4</v>
      </c>
    </row>
    <row r="9" spans="1:2" ht="19.5" customHeight="1" x14ac:dyDescent="0.6">
      <c r="B9" s="8" t="s">
        <v>5</v>
      </c>
    </row>
    <row r="10" spans="1:2" ht="36" customHeight="1" x14ac:dyDescent="0.6">
      <c r="B10" s="9" t="s">
        <v>6</v>
      </c>
    </row>
    <row r="11" spans="1:2" ht="19.5" customHeight="1" x14ac:dyDescent="0.6">
      <c r="B11" s="8" t="s">
        <v>7</v>
      </c>
    </row>
    <row r="12" spans="1:2" ht="36" customHeight="1" x14ac:dyDescent="0.6">
      <c r="B12" s="9" t="s">
        <v>8</v>
      </c>
    </row>
    <row r="13" spans="1:2" ht="19.5" customHeight="1" x14ac:dyDescent="0.6">
      <c r="B13" s="10" t="s">
        <v>9</v>
      </c>
    </row>
    <row r="14" spans="1:2" ht="25.5" customHeight="1" x14ac:dyDescent="0.6">
      <c r="B14" s="9" t="s">
        <v>10</v>
      </c>
    </row>
    <row r="15" spans="1:2" ht="30" customHeight="1" x14ac:dyDescent="0.6">
      <c r="B15" s="11" t="s">
        <v>11</v>
      </c>
    </row>
    <row r="16" spans="1:2" ht="30" customHeight="1" x14ac:dyDescent="0.6">
      <c r="B16" s="12" t="s">
        <v>12</v>
      </c>
    </row>
    <row r="17" spans="2:2" ht="30" customHeight="1" x14ac:dyDescent="0.6">
      <c r="B17" s="11" t="s">
        <v>13</v>
      </c>
    </row>
    <row r="18" spans="2:2" ht="30" customHeight="1" x14ac:dyDescent="0.6">
      <c r="B18" s="12" t="s">
        <v>14</v>
      </c>
    </row>
    <row r="19" spans="2:2" ht="30" customHeight="1" x14ac:dyDescent="0.6">
      <c r="B19" s="11" t="s">
        <v>15</v>
      </c>
    </row>
    <row r="20" spans="2:2" ht="27.75" customHeight="1" x14ac:dyDescent="0.6">
      <c r="B20" s="13" t="s">
        <v>16</v>
      </c>
    </row>
    <row r="21" spans="2:2" ht="42" customHeight="1" x14ac:dyDescent="0.6">
      <c r="B21" s="14" t="s">
        <v>17</v>
      </c>
    </row>
    <row r="22" spans="2:2" ht="21.75" customHeight="1" x14ac:dyDescent="0.6">
      <c r="B22" s="15"/>
    </row>
    <row r="23" spans="2:2" x14ac:dyDescent="0.6">
      <c r="B23" s="15"/>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FF"/>
  </sheetPr>
  <dimension ref="A1:F34"/>
  <sheetViews>
    <sheetView showGridLines="0" zoomScaleNormal="100" workbookViewId="0">
      <pane xSplit="2" ySplit="6" topLeftCell="C20" activePane="bottomRight" state="frozen"/>
      <selection pane="topRight" activeCell="C1" sqref="C1"/>
      <selection pane="bottomLeft" activeCell="A7" sqref="A7"/>
      <selection pane="bottomRight" activeCell="C23" sqref="C23"/>
    </sheetView>
  </sheetViews>
  <sheetFormatPr defaultColWidth="8.7109375" defaultRowHeight="21.75" x14ac:dyDescent="0.25"/>
  <cols>
    <col min="1" max="1" width="3" style="16" customWidth="1"/>
    <col min="2" max="2" width="5" style="16" customWidth="1"/>
    <col min="3" max="3" width="90.85546875" style="17" customWidth="1"/>
    <col min="4" max="4" width="89.28515625" style="16" customWidth="1"/>
    <col min="5" max="5" width="7" style="16" customWidth="1"/>
    <col min="6" max="6" width="30" style="16" customWidth="1"/>
    <col min="7" max="16384" width="8.7109375" style="16"/>
  </cols>
  <sheetData>
    <row r="1" spans="1:6" x14ac:dyDescent="0.25">
      <c r="A1" s="18"/>
      <c r="B1" s="18"/>
      <c r="C1" s="19"/>
      <c r="D1" s="18"/>
      <c r="E1" s="18"/>
      <c r="F1" s="18"/>
    </row>
    <row r="2" spans="1:6" x14ac:dyDescent="0.25">
      <c r="A2" s="18"/>
      <c r="B2" s="18"/>
      <c r="C2" s="19"/>
      <c r="D2" s="18"/>
      <c r="E2" s="18"/>
      <c r="F2" s="18"/>
    </row>
    <row r="3" spans="1:6" ht="30.75" customHeight="1" x14ac:dyDescent="0.25">
      <c r="A3" s="18"/>
      <c r="B3" s="18"/>
      <c r="C3" s="20" t="s">
        <v>0</v>
      </c>
      <c r="D3" s="21"/>
      <c r="E3" s="18"/>
      <c r="F3" s="18"/>
    </row>
    <row r="4" spans="1:6" x14ac:dyDescent="0.25">
      <c r="A4" s="18"/>
      <c r="B4" s="18"/>
      <c r="C4" s="6" t="s">
        <v>18</v>
      </c>
      <c r="D4" s="18"/>
      <c r="E4" s="18"/>
      <c r="F4" s="18"/>
    </row>
    <row r="5" spans="1:6" x14ac:dyDescent="0.25">
      <c r="A5" s="18"/>
      <c r="B5" s="18"/>
      <c r="C5" s="19"/>
      <c r="D5" s="18"/>
      <c r="E5" s="18"/>
      <c r="F5" s="18"/>
    </row>
    <row r="6" spans="1:6" x14ac:dyDescent="0.25">
      <c r="B6" s="22" t="s">
        <v>19</v>
      </c>
      <c r="C6" s="23" t="s">
        <v>20</v>
      </c>
      <c r="D6" s="22" t="s">
        <v>21</v>
      </c>
      <c r="E6" s="22" t="s">
        <v>22</v>
      </c>
      <c r="F6" s="22" t="s">
        <v>23</v>
      </c>
    </row>
    <row r="8" spans="1:6" ht="43.5" x14ac:dyDescent="0.25">
      <c r="B8" s="24" t="s">
        <v>24</v>
      </c>
      <c r="C8" s="25" t="s">
        <v>25</v>
      </c>
      <c r="D8" s="26" t="s">
        <v>26</v>
      </c>
      <c r="E8" s="27" t="str">
        <f>IF(D8="— Select your answer —","",IF(D8="We handle changes case by case or not at all, and there are no defined trigggers.",1,0)+IF(D8="Our triggers are informal or in someone's head, but we don't have them written down or apply them consistently.",2,0)+IF(D8="We document written procedures and apply them consistently across the company.",3,0)+IF(D8="Our triggers are embedded in a digital system that automatically routes changes through the correct workflow.",4,0)+IF(D8="We refine triggers using incident data, near-miss trends, and MOC outcome analysis.",5,0))</f>
        <v/>
      </c>
      <c r="F8" s="2" t="s">
        <v>27</v>
      </c>
    </row>
    <row r="9" spans="1:6" ht="22.5" thickBot="1" x14ac:dyDescent="0.3">
      <c r="B9" s="28" t="s">
        <v>28</v>
      </c>
      <c r="C9" s="29" t="s">
        <v>29</v>
      </c>
      <c r="D9" s="26" t="s">
        <v>26</v>
      </c>
      <c r="E9" s="30" t="str">
        <f>IF(D9="— Select your answer —","",IF(D9="We rarely do approvals and we implement changes first and document them (if at all) afterward.",1,0)+IF(D9="Approvals happen sometimes, but the timing and rigor depend on who's involved or how urgent it feels.",2,0)+IF(D9="All changes require multi-level approval before implementation.",3,0)+IF(D9="We manage approvals through automated digital workflows with defined roles, deadlines, and escalations.",4,0)+IF(D9="We optimize approval workflows based on performance data and risk outcomes.",5,0))</f>
        <v/>
      </c>
      <c r="F9" s="1" t="s">
        <v>27</v>
      </c>
    </row>
    <row r="10" spans="1:6" ht="22.5" thickBot="1" x14ac:dyDescent="0.3">
      <c r="B10" s="24" t="s">
        <v>30</v>
      </c>
      <c r="C10" s="31" t="s">
        <v>31</v>
      </c>
      <c r="D10" s="26" t="s">
        <v>26</v>
      </c>
      <c r="E10" s="27" t="str">
        <f>IF(D10="— Select your answer —","",IF(D10="MOC is not applied or each site/team does something completely different with no coordination.",1,0)+IF(D10="There is a general awareness of MOC, but execution varies significantly by site, team, or individual.",2,0)+IF(D10="A standardized process is applied consistently across all sites and teams.",3,0)+IF(D10="MOC is fully integrated across sites with real-time visibility into every active change.",4,0)+IF(D10="Consistent execution is a given and the focus is on using cross-site data to drive proactive risk management.",5,0))</f>
        <v/>
      </c>
      <c r="F10" s="2" t="s">
        <v>27</v>
      </c>
    </row>
    <row r="11" spans="1:6" ht="22.5" thickBot="1" x14ac:dyDescent="0.3">
      <c r="B11" s="28" t="s">
        <v>32</v>
      </c>
      <c r="C11" s="29" t="s">
        <v>33</v>
      </c>
      <c r="D11" s="26" t="s">
        <v>26</v>
      </c>
      <c r="E11" s="30" t="str">
        <f>IF(D11="— Select your answer —","",IF(D11="There is no clear ownership and MOC tasks fall through the cracks or are forgotten.",1,0)+IF(D11="Some roles are informally understood, but ownership is inconsistent and not formally assigned.",2,0)+IF(D11="Roles and responsibilities are clearly defined and documented for every stage of the MOC process.",3,0)+IF(D11="Ownership is enforced through the system, and automated assignments, notifications, and escalations ensure nothing is missed.",4,0)+IF(D11="Accountability is embedded in safety culture and teams proactively manage MOC without needing reminders.",5,0))</f>
        <v/>
      </c>
      <c r="F11" s="1" t="s">
        <v>27</v>
      </c>
    </row>
    <row r="12" spans="1:6" ht="44.25" thickBot="1" x14ac:dyDescent="0.3">
      <c r="B12" s="24" t="s">
        <v>34</v>
      </c>
      <c r="C12" s="31" t="s">
        <v>35</v>
      </c>
      <c r="D12" s="26" t="s">
        <v>26</v>
      </c>
      <c r="E12" s="27" t="str">
        <f>IF(D12="— Select your answer —","",IF(D12="Changes are recorded in notebooks, emails, or not at all with no reliable system of record.",1,0)+IF(D12="Documentation exists in spreadsheets or shared drives but is inconsistent, incomplete, or hard to find.",2,0)+IF(D12="All MOC records are complete, consistently filed, and stored in a centralized location.",3,0)+IF(D12="Records are maintained digitally with full audit trails, version control, and cross-site accessibility.",4,0)+IF(D12="We regularly analyze data to finds trends, patterns, and leading indicators.",5,0))</f>
        <v/>
      </c>
      <c r="F12" s="2" t="s">
        <v>36</v>
      </c>
    </row>
    <row r="13" spans="1:6" ht="43.5" x14ac:dyDescent="0.25">
      <c r="B13" s="28" t="s">
        <v>37</v>
      </c>
      <c r="C13" s="29" t="s">
        <v>38</v>
      </c>
      <c r="D13" s="26" t="s">
        <v>26</v>
      </c>
      <c r="E13" s="30" t="str">
        <f>IF(D13="— Select your answer —","",IF(D13="Audit prep requires significant manual reconstruction and records are often missing or scattered.",1,0)+IF(D13="Some records exist but gaps and inconsistencies make audits stressful and cause citations.",2,0)+IF(D13="Records are complete and audit-ready and we can demonstrate compliance for every change.",3,0)+IF(D13="Audit readiness is continuous with dashboards and automated reporting.",4,0)+IF(D13="Audit readiness is a byproduct of normal operations.",5,0))</f>
        <v/>
      </c>
      <c r="F13" s="1" t="s">
        <v>36</v>
      </c>
    </row>
    <row r="14" spans="1:6" ht="37.5" customHeight="1" x14ac:dyDescent="0.25">
      <c r="B14" s="24" t="s">
        <v>39</v>
      </c>
      <c r="C14" s="25" t="s">
        <v>40</v>
      </c>
      <c r="D14" s="26" t="s">
        <v>26</v>
      </c>
      <c r="E14" s="27" t="str">
        <f>IF(D14="— Select your answer —","",IF(D14="PSI is rarely or never updated after changes and is outdated.",1,0)+IF(D14="PSI is sometimes updated after changes but isn't a required step in the process.",2,0)+IF(D14="PSI updates are a required part of the MOC workflow and documented before startup.",3,0)+IF(D14="PSI updates are automated digitally with no manual handoff required.",4,0)+IF(D14="PSI accuracy is validated as part of our MOC program's performance metrics.",5,0))</f>
        <v/>
      </c>
      <c r="F14" s="2" t="s">
        <v>36</v>
      </c>
    </row>
    <row r="15" spans="1:6" ht="43.5" x14ac:dyDescent="0.25">
      <c r="B15" s="28" t="s">
        <v>41</v>
      </c>
      <c r="C15" s="25" t="s">
        <v>42</v>
      </c>
      <c r="D15" s="26" t="s">
        <v>26</v>
      </c>
      <c r="E15" s="30" t="str">
        <f>IF(D15="— Select your answer —","",IF(D15="PSSR is not performed or documented consistently (or at all).",1,0)+IF(D15="We sometimes do a PSSR but it's not reliably documented or linked to the MOC record.",2,0)+IF(D15="PSSR is completed and documented for every applicable change before startup.",3,0)+IF(D15="PSSR is automated within the MOC workflow, linked to the change record, and tracked to completion.",4,0)+IF(D15="PSSR outcomes feed back into the risk and analytics program to improve future change management.",5,0))</f>
        <v/>
      </c>
      <c r="F15" s="1" t="s">
        <v>36</v>
      </c>
    </row>
    <row r="16" spans="1:6" x14ac:dyDescent="0.25">
      <c r="B16" s="24" t="s">
        <v>43</v>
      </c>
      <c r="C16" s="31" t="s">
        <v>44</v>
      </c>
      <c r="D16" s="26" t="s">
        <v>26</v>
      </c>
      <c r="E16" s="27" t="str">
        <f>IF(D16="— Select your answer —","",IF(D16="We have paper forms, verbal approvals, or no system at all.",1,0)+IF(D16="We use spreadsheets, email chains, and shared drives.",2,0)+IF(D16="We have dedicated MOC software at one or more sites.",3,0)+IF(D16="We have an EHS platform integrated across multiple sites with an MOC system built in.",4,0)+IF(D16="We us data to inform strategic operational decisions.",5,0))</f>
        <v/>
      </c>
      <c r="F16" s="2" t="s">
        <v>45</v>
      </c>
    </row>
    <row r="17" spans="2:6" ht="37.5" customHeight="1" x14ac:dyDescent="0.25">
      <c r="B17" s="28" t="s">
        <v>46</v>
      </c>
      <c r="C17" s="25" t="s">
        <v>47</v>
      </c>
      <c r="D17" s="26" t="s">
        <v>26</v>
      </c>
      <c r="E17" s="30" t="str">
        <f>IF(D17="— Select your answer —","",IF(D17="Workflows are informal and approvals happen via verbal communication or email with no tracking.",1,0)+IF(D17="Some email-based notifications exist, but there's no automated escalation or deadline tracking.",2,0)+IF(D17="Our workflows are in a dedicated system with role-based approvals and automated notifications.",3,0)+IF(D17="We have fully automated workflows with escalations, deadline alerts, and real-time status dashboards.",4,0)+IF(D17="Our performance data drives continuous improvement of routing and escalation rules.",5,0))</f>
        <v/>
      </c>
      <c r="F17" s="1" t="s">
        <v>45</v>
      </c>
    </row>
    <row r="18" spans="2:6" ht="37.5" customHeight="1" x14ac:dyDescent="0.25">
      <c r="B18" s="24" t="s">
        <v>48</v>
      </c>
      <c r="C18" s="31" t="s">
        <v>49</v>
      </c>
      <c r="D18" s="26" t="s">
        <v>26</v>
      </c>
      <c r="E18" s="27" t="str">
        <f>IF(D18="— Select your answer —","",IF(D18="MOC is completely separate from other systems.",1,0)+IF(D18="Limited integration exists with some data shared manually between systems.",2,0)+IF(D18="MOC is integrated with at least one system (e.g., training/LMS or corrective actions).",3,0)+IF(D18="MOC is fully integrated with LMS, action tracking, and incident management.",4,0)+IF(D18="MOC integrates with CMMS, ERP, and other digital systems.",5,0))</f>
        <v/>
      </c>
      <c r="F18" s="2" t="s">
        <v>45</v>
      </c>
    </row>
    <row r="19" spans="2:6" ht="37.5" customHeight="1" x14ac:dyDescent="0.25">
      <c r="B19" s="28" t="s">
        <v>50</v>
      </c>
      <c r="C19" s="25" t="s">
        <v>51</v>
      </c>
      <c r="D19" s="26" t="s">
        <v>26</v>
      </c>
      <c r="E19" s="30" t="str">
        <f>IF(D19="— Select your answer —","",IF(D19="We don't identify or assign training as part of the MOC process.",1,0)+IF(D19="Training needs are sometimes identified, but assignment and completion are not consistently tracked.",2,0)+IF(D19="We identify training requirements for every change, assign them to affected personnel, and track them to completion.",3,0)+IF(D19="Our training assignments are automated within the MOC/LMS workflow with completion tracked in real time.",4,0)+IF(D19="We measure training effectiveness and feed it back into the MOC program to improve future change communication.",5,0))</f>
        <v/>
      </c>
      <c r="F19" s="1" t="s">
        <v>52</v>
      </c>
    </row>
    <row r="20" spans="2:6" ht="37.5" customHeight="1" x14ac:dyDescent="0.25">
      <c r="B20" s="24" t="s">
        <v>53</v>
      </c>
      <c r="C20" s="25" t="s">
        <v>54</v>
      </c>
      <c r="D20" s="26" t="s">
        <v>26</v>
      </c>
      <c r="E20" s="27" t="str">
        <f>IF(D20="— Select your answer —","",IF(D20="Not confident because our training records are incomplete or don't exist for most changes.",1,0)+IF(D20="Somewhat confident for major changes, but gaps exist for smaller or emergency changes.",2,0)+IF(D20="Confident because training is documented for every change and easily retrievable.",3,0)+IF(D20="Fully confident because our automations between MOC and LMS make every training record complete and auditable.",4,0)+IF(D20="Training compliance data is a byproduct of the system and is never a concern during audits or inspections.",5,0))</f>
        <v/>
      </c>
      <c r="F20" s="2" t="s">
        <v>52</v>
      </c>
    </row>
    <row r="21" spans="2:6" x14ac:dyDescent="0.25">
      <c r="B21" s="28" t="s">
        <v>55</v>
      </c>
      <c r="C21" s="29" t="s">
        <v>56</v>
      </c>
      <c r="D21" s="26" t="s">
        <v>26</v>
      </c>
      <c r="E21" s="30" t="str">
        <f>IF(D21="— Select your answer —","",IF(D21="Emergency changes bypass all training requirements and we don't systematically notify affected personnel.",1,0)+IF(D21="We handle training for emergency changes informally on a case-by-case basis.",2,0)+IF(D21="Emergency MOC procedures include training requirements and we notify affected personnel before startup.",3,0)+IF(D21="Emergency workflows in our digital system automatically trigger expedited training assignments.",4,0)+IF(D21="We analyze emergency change training data to identify recurring gaps and improve pre-change preparedness.",5,0))</f>
        <v/>
      </c>
      <c r="F21" s="1" t="s">
        <v>52</v>
      </c>
    </row>
    <row r="22" spans="2:6" ht="43.5" x14ac:dyDescent="0.25">
      <c r="B22" s="24" t="s">
        <v>57</v>
      </c>
      <c r="C22" s="25" t="s">
        <v>216</v>
      </c>
      <c r="D22" s="26" t="s">
        <v>26</v>
      </c>
      <c r="E22" s="27" t="str">
        <f>IF(D22="— Select your answer —","",IF(D22="We don't formally evaluate risk and we approve changes based on urgency or familiarity.",1,0)+IF(D22="Our risk evaluation is informal or only for changes that seem obviously significant.",2,0)+IF(D22="All changes go through a structured risk evaluation as part of the MOC workflow before approval.",3,0)+IF(D22="We collect risk scores and use them to route changes through the appropriate approval tiers.",4,0)+IF(D22="We aggregate risk data and analyze it to identify concentrations, trends, and early warning signals.",5,0))</f>
        <v/>
      </c>
      <c r="F22" s="2" t="s">
        <v>58</v>
      </c>
    </row>
    <row r="23" spans="2:6" ht="37.5" customHeight="1" x14ac:dyDescent="0.25">
      <c r="B23" s="28" t="s">
        <v>59</v>
      </c>
      <c r="C23" s="29" t="s">
        <v>60</v>
      </c>
      <c r="D23" s="26" t="s">
        <v>26</v>
      </c>
      <c r="E23" s="30" t="str">
        <f>IF(D23="— Select your answer —","",IF(D23="We don't analyze our MOC data (if it exists) for risk patterns.",1,0)+IF(D23="Our risk analysis is reactive and triggered by incidents, not driven by MOC trend data.",2,0)+IF(D23="We review MOC records periodically, but don't systematically analyze them for leading indicators.",3,0)+IF(D23="MOC dashboards provide real-time visibility that allows managers to intervene before items escalate.",4,0)+IF(D23="MOC data is a primary source of leading indicators that drive proactive PHAs and risk interventions.",5,0))</f>
        <v/>
      </c>
      <c r="F23" s="1" t="s">
        <v>58</v>
      </c>
    </row>
    <row r="24" spans="2:6" ht="43.5" x14ac:dyDescent="0.25">
      <c r="B24" s="24" t="s">
        <v>61</v>
      </c>
      <c r="C24" s="31" t="s">
        <v>62</v>
      </c>
      <c r="D24" s="26" t="s">
        <v>26</v>
      </c>
      <c r="E24" s="27" t="str">
        <f>IF(D24="— Select your answer —","",IF(D24="There is no connection between MOC and PHA.",1,0)+IF(D24="Major changes may trigger a PHA review, but it's not systematic.",2,0)+IF(D24="Changes that meet defined criteria automatically trigger a PHA review as part of the MOC proces.",3,0)+IF(D24="MOC and PHA are integrated (changes update the PHA record and vice versa).",4,0)+IF(D24="MOC trend data actively informs PHA scheduling, scope, and prioritization across our company.",5,0))</f>
        <v/>
      </c>
      <c r="F24" s="2" t="s">
        <v>58</v>
      </c>
    </row>
    <row r="25" spans="2:6" x14ac:dyDescent="0.25">
      <c r="B25" s="28" t="s">
        <v>63</v>
      </c>
      <c r="C25" s="29" t="s">
        <v>64</v>
      </c>
      <c r="D25" s="26" t="s">
        <v>26</v>
      </c>
      <c r="E25" s="30" t="str">
        <f>IF(D25="— Select your answer —","",IF(D25="We don't measure program performance and there are no metrics or KPIs for the MOC process.",1,0)+IF(D25="Some basic metrics exist (e.g., number of open MOCs), but we don't track them consistently.",2,0)+IF(D25="We track key performance metrics (e.g., cycle time, overdue items, training completion rate).",3,0)+IF(D25="Our performance dashboards provide real-time metrics with trend analysis across all sites.",4,0)+IF(D25="We benchmark MOC program performance data against industry peers and drive continuous improvement.",5,0))</f>
        <v/>
      </c>
      <c r="F25" s="1" t="s">
        <v>58</v>
      </c>
    </row>
    <row r="26" spans="2:6" x14ac:dyDescent="0.25">
      <c r="B26" s="24" t="s">
        <v>65</v>
      </c>
      <c r="C26" s="31" t="s">
        <v>66</v>
      </c>
      <c r="D26" s="26" t="s">
        <v>26</v>
      </c>
      <c r="E26" s="27" t="str">
        <f>IF(D26="— Select your answer —","",IF(D26="We don't consistently create or track action items, and changes may start up with unresolved safety-critical items.",1,0)+IF(D26="We track action items informally, but ownership, due dates, and closure evidence are inconsistent.",2,0)+IF(D26="Action items have assigned owners, due dates, closure evidence, and defined rules for what must be complete before startup versus final closure.",3,0)+IF(D26="We manage action items in the system with automated reminders, escalation, evidence attachment, and linkage to the MOC record.",4,0)+IF(D26="We analyze action item trend data to identify recurring implementation weaknesses, late-stage risk, and departments needing support.",5,0))</f>
        <v/>
      </c>
      <c r="F26" s="2" t="s">
        <v>58</v>
      </c>
    </row>
    <row r="27" spans="2:6" x14ac:dyDescent="0.25">
      <c r="B27" s="28" t="s">
        <v>67</v>
      </c>
      <c r="C27" s="25" t="s">
        <v>68</v>
      </c>
      <c r="D27" s="26" t="s">
        <v>26</v>
      </c>
      <c r="E27" s="30" t="str">
        <f>IF(D27="— Select your answer —","",IF(D27="These changes bypass the MOC process entirely with no procedure for urgent or temporary changes.",1,0)+IF(D27="Emergency/temporary changes sometimes go through an informal, lighter-touch process.",2,0)+IF(D27="We have defined procedures for emergency and temporary MOC and we document them.",3,0)+IF(D27="Emergency workflows are built into our digital system with automatic notifications and review timelines.",4,0)+IF(D27="We track and analyze emergency and temporary change data to distinguish systemic risks from small changes.",5,0))</f>
        <v/>
      </c>
      <c r="F27" s="1" t="s">
        <v>27</v>
      </c>
    </row>
    <row r="29" spans="2:6" x14ac:dyDescent="0.25">
      <c r="B29" s="63" t="s">
        <v>69</v>
      </c>
      <c r="C29" s="63"/>
      <c r="D29" s="32">
        <f>COUNTIF(E8:E27,"&lt;&gt;"&amp;"")</f>
        <v>20</v>
      </c>
      <c r="E29" s="32" t="str">
        <f>IFERROR(AVERAGEIF(E8:E27,"&lt;&gt;",E8:E27),"")</f>
        <v/>
      </c>
      <c r="F29" s="33" t="s">
        <v>70</v>
      </c>
    </row>
    <row r="34" s="16" customFormat="1" x14ac:dyDescent="0.25"/>
  </sheetData>
  <mergeCells count="1">
    <mergeCell ref="B29:C29"/>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xr:uid="{00000000-0002-0000-0100-000000000000}">
          <x14:formula1>
            <xm:f>DropdownLists!$A$1:$A$6</xm:f>
          </x14:formula1>
          <x14:formula2>
            <xm:f>0</xm:f>
          </x14:formula2>
          <xm:sqref>D8:D27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5C1D"/>
  </sheetPr>
  <dimension ref="A1:AB127"/>
  <sheetViews>
    <sheetView showGridLines="0" zoomScaleNormal="100" workbookViewId="0">
      <pane xSplit="2" ySplit="7" topLeftCell="C92" activePane="bottomRight" state="frozen"/>
      <selection pane="topRight" activeCell="C1" sqref="C1"/>
      <selection pane="bottomLeft" activeCell="A8" sqref="A8"/>
      <selection pane="bottomRight" activeCell="E93" sqref="E93"/>
    </sheetView>
  </sheetViews>
  <sheetFormatPr defaultColWidth="8.7109375" defaultRowHeight="21.75" x14ac:dyDescent="0.6"/>
  <cols>
    <col min="1" max="1" width="3" style="3" customWidth="1"/>
    <col min="2" max="2" width="6" style="3" customWidth="1"/>
    <col min="3" max="3" width="34.7109375" style="3" customWidth="1"/>
    <col min="4" max="4" width="8.42578125" style="3" customWidth="1"/>
    <col min="5" max="5" width="90.42578125" style="3" customWidth="1"/>
    <col min="6" max="6" width="35.85546875" style="3" customWidth="1"/>
    <col min="7" max="7" width="3" style="3" customWidth="1"/>
    <col min="8" max="8" width="19.85546875" style="3" customWidth="1"/>
    <col min="9" max="28" width="70" style="3" hidden="1" customWidth="1"/>
    <col min="29" max="16384" width="8.7109375" style="3"/>
  </cols>
  <sheetData>
    <row r="1" spans="1:28" x14ac:dyDescent="0.6">
      <c r="A1" s="4"/>
      <c r="B1" s="4"/>
      <c r="C1" s="4"/>
      <c r="D1" s="4"/>
      <c r="E1" s="4"/>
      <c r="F1" s="4"/>
      <c r="G1" s="4"/>
      <c r="H1" s="4"/>
      <c r="I1" s="34" t="s">
        <v>24</v>
      </c>
      <c r="J1" s="34" t="s">
        <v>28</v>
      </c>
      <c r="K1" s="34" t="s">
        <v>30</v>
      </c>
      <c r="L1" s="34" t="s">
        <v>32</v>
      </c>
      <c r="M1" s="34" t="s">
        <v>34</v>
      </c>
      <c r="N1" s="34" t="s">
        <v>37</v>
      </c>
      <c r="O1" s="34" t="s">
        <v>39</v>
      </c>
      <c r="P1" s="34" t="s">
        <v>41</v>
      </c>
      <c r="Q1" s="34" t="s">
        <v>43</v>
      </c>
      <c r="R1" s="34" t="s">
        <v>46</v>
      </c>
      <c r="S1" s="34" t="s">
        <v>48</v>
      </c>
      <c r="T1" s="34" t="s">
        <v>50</v>
      </c>
      <c r="U1" s="34" t="s">
        <v>53</v>
      </c>
      <c r="V1" s="34" t="s">
        <v>55</v>
      </c>
      <c r="W1" s="34" t="s">
        <v>57</v>
      </c>
      <c r="X1" s="34" t="s">
        <v>59</v>
      </c>
      <c r="Y1" s="34" t="s">
        <v>61</v>
      </c>
      <c r="Z1" s="34" t="s">
        <v>63</v>
      </c>
      <c r="AA1" s="34" t="s">
        <v>65</v>
      </c>
      <c r="AB1" s="34" t="s">
        <v>67</v>
      </c>
    </row>
    <row r="2" spans="1:28" x14ac:dyDescent="0.6">
      <c r="A2" s="4"/>
      <c r="B2" s="4"/>
      <c r="C2" s="4"/>
      <c r="D2" s="4"/>
      <c r="E2" s="4"/>
      <c r="F2" s="4"/>
      <c r="G2" s="4"/>
      <c r="H2" s="4"/>
      <c r="I2" s="3" t="s">
        <v>212</v>
      </c>
      <c r="J2" s="3" t="s">
        <v>72</v>
      </c>
      <c r="K2" s="3" t="s">
        <v>73</v>
      </c>
      <c r="L2" s="3" t="s">
        <v>74</v>
      </c>
      <c r="M2" s="3" t="s">
        <v>75</v>
      </c>
      <c r="N2" s="3" t="s">
        <v>76</v>
      </c>
      <c r="O2" s="3" t="s">
        <v>77</v>
      </c>
      <c r="P2" s="3" t="s">
        <v>78</v>
      </c>
      <c r="Q2" s="3" t="s">
        <v>79</v>
      </c>
      <c r="R2" s="3" t="s">
        <v>80</v>
      </c>
      <c r="S2" s="3" t="s">
        <v>81</v>
      </c>
      <c r="T2" s="3" t="s">
        <v>82</v>
      </c>
      <c r="U2" s="3" t="s">
        <v>83</v>
      </c>
      <c r="V2" s="3" t="s">
        <v>84</v>
      </c>
      <c r="W2" s="3" t="s">
        <v>85</v>
      </c>
      <c r="X2" s="3" t="s">
        <v>86</v>
      </c>
      <c r="Y2" s="3" t="s">
        <v>87</v>
      </c>
      <c r="Z2" s="3" t="s">
        <v>88</v>
      </c>
      <c r="AA2" s="3" t="s">
        <v>89</v>
      </c>
      <c r="AB2" s="3" t="s">
        <v>90</v>
      </c>
    </row>
    <row r="3" spans="1:28" ht="30.75" customHeight="1" x14ac:dyDescent="0.6">
      <c r="A3" s="4"/>
      <c r="B3" s="4"/>
      <c r="C3" s="20" t="s">
        <v>91</v>
      </c>
      <c r="D3" s="4"/>
      <c r="E3" s="4"/>
      <c r="F3" s="4"/>
      <c r="G3" s="4"/>
      <c r="H3" s="4"/>
      <c r="I3" s="3" t="s">
        <v>92</v>
      </c>
      <c r="J3" s="3" t="s">
        <v>93</v>
      </c>
      <c r="K3" s="3" t="s">
        <v>94</v>
      </c>
      <c r="L3" s="3" t="s">
        <v>95</v>
      </c>
      <c r="M3" s="3" t="s">
        <v>96</v>
      </c>
      <c r="N3" s="3" t="s">
        <v>97</v>
      </c>
      <c r="O3" s="3" t="s">
        <v>98</v>
      </c>
      <c r="P3" s="3" t="s">
        <v>99</v>
      </c>
      <c r="Q3" s="3" t="s">
        <v>100</v>
      </c>
      <c r="R3" s="3" t="s">
        <v>101</v>
      </c>
      <c r="S3" s="3" t="s">
        <v>102</v>
      </c>
      <c r="T3" s="3" t="s">
        <v>103</v>
      </c>
      <c r="U3" s="3" t="s">
        <v>104</v>
      </c>
      <c r="V3" s="3" t="s">
        <v>105</v>
      </c>
      <c r="W3" s="3" t="s">
        <v>106</v>
      </c>
      <c r="X3" s="3" t="s">
        <v>107</v>
      </c>
      <c r="Y3" s="3" t="s">
        <v>108</v>
      </c>
      <c r="Z3" s="3" t="s">
        <v>109</v>
      </c>
      <c r="AA3" s="3" t="s">
        <v>110</v>
      </c>
      <c r="AB3" s="3" t="s">
        <v>111</v>
      </c>
    </row>
    <row r="4" spans="1:28" x14ac:dyDescent="0.6">
      <c r="A4" s="4"/>
      <c r="B4" s="4"/>
      <c r="C4" s="35" t="s">
        <v>112</v>
      </c>
      <c r="D4" s="4"/>
      <c r="E4" s="4"/>
      <c r="F4" s="4"/>
      <c r="G4" s="4"/>
      <c r="H4" s="4"/>
      <c r="I4" s="3" t="s">
        <v>113</v>
      </c>
      <c r="J4" s="3" t="s">
        <v>114</v>
      </c>
      <c r="K4" s="3" t="s">
        <v>115</v>
      </c>
      <c r="L4" s="3" t="s">
        <v>116</v>
      </c>
      <c r="M4" s="3" t="s">
        <v>117</v>
      </c>
      <c r="N4" s="3" t="s">
        <v>118</v>
      </c>
      <c r="O4" s="3" t="s">
        <v>119</v>
      </c>
      <c r="P4" s="3" t="s">
        <v>120</v>
      </c>
      <c r="Q4" s="3" t="s">
        <v>121</v>
      </c>
      <c r="R4" s="3" t="s">
        <v>122</v>
      </c>
      <c r="S4" s="3" t="s">
        <v>123</v>
      </c>
      <c r="T4" s="3" t="s">
        <v>124</v>
      </c>
      <c r="U4" s="3" t="s">
        <v>125</v>
      </c>
      <c r="V4" s="3" t="s">
        <v>126</v>
      </c>
      <c r="W4" s="3" t="s">
        <v>127</v>
      </c>
      <c r="X4" s="3" t="s">
        <v>128</v>
      </c>
      <c r="Y4" s="3" t="s">
        <v>214</v>
      </c>
      <c r="Z4" s="3" t="s">
        <v>130</v>
      </c>
      <c r="AA4" s="3" t="s">
        <v>131</v>
      </c>
      <c r="AB4" s="3" t="s">
        <v>132</v>
      </c>
    </row>
    <row r="5" spans="1:28" x14ac:dyDescent="0.6">
      <c r="A5" s="4"/>
      <c r="B5" s="4"/>
      <c r="C5" s="4"/>
      <c r="D5" s="4"/>
      <c r="E5" s="4"/>
      <c r="F5" s="4"/>
      <c r="G5" s="4"/>
      <c r="H5" s="4"/>
      <c r="I5" s="3" t="s">
        <v>133</v>
      </c>
      <c r="J5" s="3" t="s">
        <v>134</v>
      </c>
      <c r="K5" s="3" t="s">
        <v>135</v>
      </c>
      <c r="L5" s="3" t="s">
        <v>136</v>
      </c>
      <c r="M5" s="3" t="s">
        <v>137</v>
      </c>
      <c r="N5" s="3" t="s">
        <v>138</v>
      </c>
      <c r="O5" s="3" t="s">
        <v>139</v>
      </c>
      <c r="P5" s="3" t="s">
        <v>140</v>
      </c>
      <c r="Q5" s="3" t="s">
        <v>141</v>
      </c>
      <c r="R5" s="3" t="s">
        <v>142</v>
      </c>
      <c r="S5" s="3" t="s">
        <v>143</v>
      </c>
      <c r="T5" s="3" t="s">
        <v>144</v>
      </c>
      <c r="U5" s="3" t="s">
        <v>145</v>
      </c>
      <c r="V5" s="3" t="s">
        <v>146</v>
      </c>
      <c r="W5" s="3" t="s">
        <v>147</v>
      </c>
      <c r="X5" s="3" t="s">
        <v>148</v>
      </c>
      <c r="Y5" s="3" t="s">
        <v>149</v>
      </c>
      <c r="Z5" s="3" t="s">
        <v>150</v>
      </c>
      <c r="AA5" s="3" t="s">
        <v>151</v>
      </c>
      <c r="AB5" s="3" t="s">
        <v>152</v>
      </c>
    </row>
    <row r="6" spans="1:28" x14ac:dyDescent="0.6">
      <c r="I6" s="3" t="s">
        <v>153</v>
      </c>
      <c r="J6" s="3" t="s">
        <v>154</v>
      </c>
      <c r="K6" s="3" t="s">
        <v>155</v>
      </c>
      <c r="L6" s="3" t="s">
        <v>156</v>
      </c>
      <c r="M6" s="3" t="s">
        <v>215</v>
      </c>
      <c r="N6" s="3" t="s">
        <v>158</v>
      </c>
      <c r="O6" s="3" t="s">
        <v>159</v>
      </c>
      <c r="P6" s="3" t="s">
        <v>160</v>
      </c>
      <c r="Q6" s="3" t="s">
        <v>213</v>
      </c>
      <c r="R6" s="3" t="s">
        <v>162</v>
      </c>
      <c r="S6" s="3" t="s">
        <v>163</v>
      </c>
      <c r="T6" s="3" t="s">
        <v>164</v>
      </c>
      <c r="U6" s="3" t="s">
        <v>165</v>
      </c>
      <c r="V6" s="3" t="s">
        <v>166</v>
      </c>
      <c r="W6" s="3" t="s">
        <v>167</v>
      </c>
      <c r="X6" s="3" t="s">
        <v>168</v>
      </c>
      <c r="Y6" s="3" t="s">
        <v>169</v>
      </c>
      <c r="Z6" s="3" t="s">
        <v>170</v>
      </c>
      <c r="AA6" s="3" t="s">
        <v>171</v>
      </c>
      <c r="AB6" s="3" t="s">
        <v>172</v>
      </c>
    </row>
    <row r="7" spans="1:28" x14ac:dyDescent="0.6">
      <c r="B7" s="22" t="s">
        <v>173</v>
      </c>
      <c r="C7" s="22" t="s">
        <v>174</v>
      </c>
      <c r="D7" s="22" t="s">
        <v>22</v>
      </c>
      <c r="E7" s="22" t="s">
        <v>175</v>
      </c>
      <c r="F7" s="22" t="s">
        <v>23</v>
      </c>
    </row>
    <row r="8" spans="1:28" ht="21.75" customHeight="1" x14ac:dyDescent="0.6">
      <c r="B8" s="64" t="s">
        <v>24</v>
      </c>
      <c r="C8" s="69" t="str">
        <f>Assessment!C8</f>
        <v>How does your company define MOC triggers and replacement-in-kind decisions?</v>
      </c>
      <c r="D8" s="36">
        <v>1</v>
      </c>
      <c r="E8" s="37" t="s">
        <v>212</v>
      </c>
      <c r="F8" s="66" t="s">
        <v>27</v>
      </c>
    </row>
    <row r="9" spans="1:28" ht="37.5" customHeight="1" x14ac:dyDescent="0.6">
      <c r="B9" s="64"/>
      <c r="C9" s="64"/>
      <c r="D9" s="38">
        <v>2</v>
      </c>
      <c r="E9" s="39" t="s">
        <v>92</v>
      </c>
      <c r="F9" s="66"/>
    </row>
    <row r="10" spans="1:28" ht="37.5" customHeight="1" x14ac:dyDescent="0.6">
      <c r="B10" s="64"/>
      <c r="C10" s="64"/>
      <c r="D10" s="40">
        <v>3</v>
      </c>
      <c r="E10" s="41" t="s">
        <v>113</v>
      </c>
      <c r="F10" s="66"/>
    </row>
    <row r="11" spans="1:28" ht="37.5" customHeight="1" x14ac:dyDescent="0.6">
      <c r="B11" s="64"/>
      <c r="C11" s="64"/>
      <c r="D11" s="42">
        <v>4</v>
      </c>
      <c r="E11" s="43" t="s">
        <v>133</v>
      </c>
      <c r="F11" s="66"/>
    </row>
    <row r="12" spans="1:28" ht="37.5" customHeight="1" x14ac:dyDescent="0.6">
      <c r="B12" s="64"/>
      <c r="C12" s="64"/>
      <c r="D12" s="44">
        <v>5</v>
      </c>
      <c r="E12" s="45" t="s">
        <v>153</v>
      </c>
      <c r="F12" s="66"/>
    </row>
    <row r="13" spans="1:28" x14ac:dyDescent="0.6">
      <c r="B13" s="46"/>
      <c r="C13" s="47"/>
      <c r="D13" s="47"/>
      <c r="E13" s="47"/>
      <c r="F13" s="47"/>
    </row>
    <row r="14" spans="1:28" ht="37.5" customHeight="1" x14ac:dyDescent="0.6">
      <c r="B14" s="67" t="s">
        <v>28</v>
      </c>
      <c r="C14" s="71" t="str">
        <f>Assessment!C9</f>
        <v>How do you handle MOC approvals before implementing a change?</v>
      </c>
      <c r="D14" s="36">
        <v>1</v>
      </c>
      <c r="E14" s="37" t="s">
        <v>72</v>
      </c>
      <c r="F14" s="68" t="s">
        <v>27</v>
      </c>
    </row>
    <row r="15" spans="1:28" ht="37.5" customHeight="1" x14ac:dyDescent="0.6">
      <c r="B15" s="67"/>
      <c r="C15" s="71"/>
      <c r="D15" s="38">
        <v>2</v>
      </c>
      <c r="E15" s="39" t="s">
        <v>93</v>
      </c>
      <c r="F15" s="68"/>
    </row>
    <row r="16" spans="1:28" x14ac:dyDescent="0.6">
      <c r="B16" s="67"/>
      <c r="C16" s="71"/>
      <c r="D16" s="40">
        <v>3</v>
      </c>
      <c r="E16" s="41" t="s">
        <v>114</v>
      </c>
      <c r="F16" s="68"/>
    </row>
    <row r="17" spans="2:6" ht="37.5" customHeight="1" x14ac:dyDescent="0.6">
      <c r="B17" s="67"/>
      <c r="C17" s="71"/>
      <c r="D17" s="42">
        <v>4</v>
      </c>
      <c r="E17" s="43" t="s">
        <v>134</v>
      </c>
      <c r="F17" s="68"/>
    </row>
    <row r="18" spans="2:6" ht="43.5" x14ac:dyDescent="0.6">
      <c r="B18" s="67"/>
      <c r="C18" s="71"/>
      <c r="D18" s="44">
        <v>5</v>
      </c>
      <c r="E18" s="45" t="s">
        <v>154</v>
      </c>
      <c r="F18" s="68"/>
    </row>
    <row r="19" spans="2:6" x14ac:dyDescent="0.6">
      <c r="B19" s="46"/>
      <c r="C19" s="47"/>
      <c r="D19" s="47"/>
      <c r="E19" s="47"/>
      <c r="F19" s="47"/>
    </row>
    <row r="20" spans="2:6" ht="37.5" customHeight="1" x14ac:dyDescent="0.6">
      <c r="B20" s="64" t="s">
        <v>30</v>
      </c>
      <c r="C20" s="70" t="str">
        <f>Assessment!C10</f>
        <v>How consistent is MOC execution across your sites or teams?</v>
      </c>
      <c r="D20" s="36">
        <v>1</v>
      </c>
      <c r="E20" s="37" t="s">
        <v>73</v>
      </c>
      <c r="F20" s="66" t="s">
        <v>27</v>
      </c>
    </row>
    <row r="21" spans="2:6" ht="37.5" customHeight="1" x14ac:dyDescent="0.6">
      <c r="B21" s="64"/>
      <c r="C21" s="70"/>
      <c r="D21" s="38">
        <v>2</v>
      </c>
      <c r="E21" s="39" t="s">
        <v>94</v>
      </c>
      <c r="F21" s="66"/>
    </row>
    <row r="22" spans="2:6" x14ac:dyDescent="0.6">
      <c r="B22" s="64"/>
      <c r="C22" s="70"/>
      <c r="D22" s="40">
        <v>3</v>
      </c>
      <c r="E22" s="41" t="s">
        <v>115</v>
      </c>
      <c r="F22" s="66"/>
    </row>
    <row r="23" spans="2:6" ht="37.5" customHeight="1" x14ac:dyDescent="0.6">
      <c r="B23" s="64"/>
      <c r="C23" s="70"/>
      <c r="D23" s="42">
        <v>4</v>
      </c>
      <c r="E23" s="43" t="s">
        <v>135</v>
      </c>
      <c r="F23" s="66"/>
    </row>
    <row r="24" spans="2:6" ht="37.5" customHeight="1" x14ac:dyDescent="0.6">
      <c r="B24" s="64"/>
      <c r="C24" s="70"/>
      <c r="D24" s="44">
        <v>5</v>
      </c>
      <c r="E24" s="45" t="s">
        <v>155</v>
      </c>
      <c r="F24" s="66"/>
    </row>
    <row r="25" spans="2:6" x14ac:dyDescent="0.6">
      <c r="B25" s="46"/>
      <c r="C25" s="47"/>
      <c r="D25" s="47"/>
      <c r="E25" s="47"/>
      <c r="F25" s="47"/>
    </row>
    <row r="26" spans="2:6" ht="21.75" customHeight="1" x14ac:dyDescent="0.6">
      <c r="B26" s="67" t="s">
        <v>32</v>
      </c>
      <c r="C26" s="65" t="str">
        <f>Assessment!C11</f>
        <v>How does your team manage ownership and accountability for MOC?</v>
      </c>
      <c r="D26" s="36">
        <v>1</v>
      </c>
      <c r="E26" s="37" t="s">
        <v>74</v>
      </c>
      <c r="F26" s="68" t="s">
        <v>27</v>
      </c>
    </row>
    <row r="27" spans="2:6" ht="37.5" customHeight="1" x14ac:dyDescent="0.6">
      <c r="B27" s="67"/>
      <c r="C27" s="67"/>
      <c r="D27" s="38">
        <v>2</v>
      </c>
      <c r="E27" s="39" t="s">
        <v>95</v>
      </c>
      <c r="F27" s="68"/>
    </row>
    <row r="28" spans="2:6" ht="37.5" customHeight="1" x14ac:dyDescent="0.6">
      <c r="B28" s="67"/>
      <c r="C28" s="67"/>
      <c r="D28" s="40">
        <v>3</v>
      </c>
      <c r="E28" s="41" t="s">
        <v>116</v>
      </c>
      <c r="F28" s="68"/>
    </row>
    <row r="29" spans="2:6" ht="37.5" customHeight="1" x14ac:dyDescent="0.6">
      <c r="B29" s="67"/>
      <c r="C29" s="67"/>
      <c r="D29" s="42">
        <v>4</v>
      </c>
      <c r="E29" s="43" t="s">
        <v>136</v>
      </c>
      <c r="F29" s="68"/>
    </row>
    <row r="30" spans="2:6" ht="37.5" customHeight="1" x14ac:dyDescent="0.6">
      <c r="B30" s="67"/>
      <c r="C30" s="67"/>
      <c r="D30" s="44">
        <v>5</v>
      </c>
      <c r="E30" s="45" t="s">
        <v>156</v>
      </c>
      <c r="F30" s="68"/>
    </row>
    <row r="31" spans="2:6" x14ac:dyDescent="0.6">
      <c r="B31" s="46"/>
      <c r="C31" s="47"/>
      <c r="D31" s="47"/>
      <c r="E31" s="47"/>
      <c r="F31" s="47"/>
    </row>
    <row r="32" spans="2:6" ht="37.5" customHeight="1" x14ac:dyDescent="0.6">
      <c r="B32" s="64" t="s">
        <v>34</v>
      </c>
      <c r="C32" s="70" t="str">
        <f>Assessment!C12</f>
        <v>How do you store and maintain MOC records?</v>
      </c>
      <c r="D32" s="36">
        <v>1</v>
      </c>
      <c r="E32" s="37" t="s">
        <v>75</v>
      </c>
      <c r="F32" s="66" t="s">
        <v>36</v>
      </c>
    </row>
    <row r="33" spans="2:9" ht="37.5" customHeight="1" x14ac:dyDescent="0.6">
      <c r="B33" s="64"/>
      <c r="C33" s="70"/>
      <c r="D33" s="38">
        <v>2</v>
      </c>
      <c r="E33" s="39" t="s">
        <v>96</v>
      </c>
      <c r="F33" s="66"/>
    </row>
    <row r="34" spans="2:9" ht="37.5" customHeight="1" x14ac:dyDescent="0.6">
      <c r="B34" s="64"/>
      <c r="C34" s="70"/>
      <c r="D34" s="40">
        <v>3</v>
      </c>
      <c r="E34" s="41" t="s">
        <v>117</v>
      </c>
      <c r="F34" s="66"/>
    </row>
    <row r="35" spans="2:9" ht="37.5" customHeight="1" x14ac:dyDescent="0.6">
      <c r="B35" s="64"/>
      <c r="C35" s="70"/>
      <c r="D35" s="42">
        <v>4</v>
      </c>
      <c r="E35" s="43" t="s">
        <v>137</v>
      </c>
      <c r="F35" s="66"/>
    </row>
    <row r="36" spans="2:9" x14ac:dyDescent="0.6">
      <c r="B36" s="64"/>
      <c r="C36" s="70"/>
      <c r="D36" s="44">
        <v>5</v>
      </c>
      <c r="E36" s="45" t="s">
        <v>215</v>
      </c>
      <c r="F36" s="66"/>
    </row>
    <row r="37" spans="2:9" x14ac:dyDescent="0.6">
      <c r="B37" s="46"/>
      <c r="C37" s="47"/>
      <c r="D37" s="47"/>
      <c r="E37" s="47"/>
      <c r="F37" s="47"/>
    </row>
    <row r="38" spans="2:9" ht="37.5" customHeight="1" x14ac:dyDescent="0.6">
      <c r="B38" s="67" t="s">
        <v>37</v>
      </c>
      <c r="C38" s="71" t="str">
        <f>Assessment!C13</f>
        <v>How complete and accessible are your MOC records during an audit?</v>
      </c>
      <c r="D38" s="62">
        <v>1</v>
      </c>
      <c r="E38" s="37" t="s">
        <v>76</v>
      </c>
      <c r="F38" s="68" t="s">
        <v>36</v>
      </c>
    </row>
    <row r="39" spans="2:9" ht="37.5" customHeight="1" x14ac:dyDescent="0.6">
      <c r="B39" s="67"/>
      <c r="C39" s="71"/>
      <c r="D39" s="61">
        <v>2</v>
      </c>
      <c r="E39" s="39" t="s">
        <v>97</v>
      </c>
      <c r="F39" s="68"/>
    </row>
    <row r="40" spans="2:9" ht="37.5" customHeight="1" x14ac:dyDescent="0.6">
      <c r="B40" s="67"/>
      <c r="C40" s="71"/>
      <c r="D40" s="60">
        <v>3</v>
      </c>
      <c r="E40" s="41" t="s">
        <v>118</v>
      </c>
      <c r="F40" s="68"/>
    </row>
    <row r="41" spans="2:9" x14ac:dyDescent="0.6">
      <c r="B41" s="67"/>
      <c r="C41" s="71"/>
      <c r="D41" s="59">
        <v>4</v>
      </c>
      <c r="E41" s="43" t="s">
        <v>138</v>
      </c>
      <c r="F41" s="68"/>
    </row>
    <row r="42" spans="2:9" x14ac:dyDescent="0.6">
      <c r="B42" s="67"/>
      <c r="C42" s="71"/>
      <c r="D42" s="58">
        <v>5</v>
      </c>
      <c r="E42" s="45" t="s">
        <v>158</v>
      </c>
      <c r="F42" s="68"/>
    </row>
    <row r="43" spans="2:9" x14ac:dyDescent="0.6">
      <c r="B43" s="46"/>
      <c r="C43" s="47"/>
      <c r="D43" s="47"/>
      <c r="E43" s="47"/>
      <c r="F43" s="47"/>
    </row>
    <row r="44" spans="2:9" ht="21.75" customHeight="1" x14ac:dyDescent="0.6">
      <c r="B44" s="64" t="s">
        <v>39</v>
      </c>
      <c r="C44" s="69" t="str">
        <f>Assessment!C14</f>
        <v>How do you manage PSI and operating procedure updates when a change affects them?</v>
      </c>
      <c r="D44" s="62">
        <v>1</v>
      </c>
      <c r="E44" s="37" t="s">
        <v>77</v>
      </c>
      <c r="F44" s="66" t="s">
        <v>36</v>
      </c>
    </row>
    <row r="45" spans="2:9" x14ac:dyDescent="0.6">
      <c r="B45" s="64"/>
      <c r="C45" s="64"/>
      <c r="D45" s="61">
        <v>2</v>
      </c>
      <c r="E45" s="39" t="s">
        <v>98</v>
      </c>
      <c r="F45" s="66"/>
    </row>
    <row r="46" spans="2:9" ht="37.5" customHeight="1" x14ac:dyDescent="0.6">
      <c r="B46" s="64"/>
      <c r="C46" s="64"/>
      <c r="D46" s="60">
        <v>3</v>
      </c>
      <c r="E46" s="41" t="s">
        <v>119</v>
      </c>
      <c r="F46" s="66"/>
    </row>
    <row r="47" spans="2:9" x14ac:dyDescent="0.6">
      <c r="B47" s="64"/>
      <c r="C47" s="64"/>
      <c r="D47" s="59">
        <v>4</v>
      </c>
      <c r="E47" s="43" t="s">
        <v>139</v>
      </c>
      <c r="F47" s="66"/>
      <c r="I47" s="3" t="s">
        <v>176</v>
      </c>
    </row>
    <row r="48" spans="2:9" x14ac:dyDescent="0.6">
      <c r="B48" s="64"/>
      <c r="C48" s="64"/>
      <c r="D48" s="58">
        <v>5</v>
      </c>
      <c r="E48" s="45" t="s">
        <v>159</v>
      </c>
      <c r="F48" s="66"/>
    </row>
    <row r="49" spans="2:9" x14ac:dyDescent="0.6">
      <c r="B49" s="46"/>
      <c r="C49" s="47"/>
      <c r="D49" s="47"/>
      <c r="E49" s="47"/>
      <c r="F49" s="47"/>
    </row>
    <row r="50" spans="2:9" ht="21.75" customHeight="1" x14ac:dyDescent="0.6">
      <c r="B50" s="67" t="s">
        <v>41</v>
      </c>
      <c r="C50" s="65" t="str">
        <f>Assessment!C15</f>
        <v>How do you control PSSR, startup readiness, and release-to-service requirements?</v>
      </c>
      <c r="D50" s="62">
        <v>1</v>
      </c>
      <c r="E50" s="37" t="s">
        <v>78</v>
      </c>
      <c r="F50" s="68" t="s">
        <v>36</v>
      </c>
    </row>
    <row r="51" spans="2:9" ht="37.5" customHeight="1" x14ac:dyDescent="0.6">
      <c r="B51" s="67"/>
      <c r="C51" s="67"/>
      <c r="D51" s="61">
        <v>2</v>
      </c>
      <c r="E51" s="39" t="s">
        <v>99</v>
      </c>
      <c r="F51" s="68"/>
    </row>
    <row r="52" spans="2:9" x14ac:dyDescent="0.6">
      <c r="B52" s="67"/>
      <c r="C52" s="67"/>
      <c r="D52" s="60">
        <v>3</v>
      </c>
      <c r="E52" s="41" t="s">
        <v>120</v>
      </c>
      <c r="F52" s="68"/>
    </row>
    <row r="53" spans="2:9" ht="37.5" customHeight="1" x14ac:dyDescent="0.6">
      <c r="B53" s="67"/>
      <c r="C53" s="67"/>
      <c r="D53" s="59">
        <v>4</v>
      </c>
      <c r="E53" s="43" t="s">
        <v>140</v>
      </c>
      <c r="F53" s="68"/>
      <c r="I53" s="3" t="s">
        <v>176</v>
      </c>
    </row>
    <row r="54" spans="2:9" ht="37.5" customHeight="1" x14ac:dyDescent="0.6">
      <c r="B54" s="67"/>
      <c r="C54" s="67"/>
      <c r="D54" s="58">
        <v>5</v>
      </c>
      <c r="E54" s="45" t="s">
        <v>160</v>
      </c>
      <c r="F54" s="68"/>
    </row>
    <row r="55" spans="2:9" x14ac:dyDescent="0.6">
      <c r="B55" s="46"/>
      <c r="C55" s="47"/>
      <c r="D55" s="47"/>
      <c r="E55" s="47"/>
      <c r="F55" s="47"/>
    </row>
    <row r="56" spans="2:9" ht="21.75" customHeight="1" x14ac:dyDescent="0.6">
      <c r="B56" s="64" t="s">
        <v>43</v>
      </c>
      <c r="C56" s="69" t="str">
        <f>Assessment!C16</f>
        <v>What technology do you use to manage your MOC program?</v>
      </c>
      <c r="D56" s="62">
        <v>1</v>
      </c>
      <c r="E56" s="37" t="s">
        <v>79</v>
      </c>
      <c r="F56" s="66" t="s">
        <v>45</v>
      </c>
    </row>
    <row r="57" spans="2:9" x14ac:dyDescent="0.6">
      <c r="B57" s="64"/>
      <c r="C57" s="64"/>
      <c r="D57" s="61">
        <v>2</v>
      </c>
      <c r="E57" s="39" t="s">
        <v>100</v>
      </c>
      <c r="F57" s="66"/>
    </row>
    <row r="58" spans="2:9" x14ac:dyDescent="0.6">
      <c r="B58" s="64"/>
      <c r="C58" s="64"/>
      <c r="D58" s="60">
        <v>3</v>
      </c>
      <c r="E58" s="41" t="s">
        <v>121</v>
      </c>
      <c r="F58" s="66"/>
    </row>
    <row r="59" spans="2:9" ht="37.5" customHeight="1" x14ac:dyDescent="0.6">
      <c r="B59" s="64"/>
      <c r="C59" s="64"/>
      <c r="D59" s="59">
        <v>4</v>
      </c>
      <c r="E59" s="43" t="s">
        <v>141</v>
      </c>
      <c r="F59" s="66"/>
    </row>
    <row r="60" spans="2:9" x14ac:dyDescent="0.6">
      <c r="B60" s="64"/>
      <c r="C60" s="64"/>
      <c r="D60" s="58">
        <v>5</v>
      </c>
      <c r="E60" s="45" t="s">
        <v>213</v>
      </c>
      <c r="F60" s="66"/>
    </row>
    <row r="61" spans="2:9" x14ac:dyDescent="0.6">
      <c r="B61" s="46"/>
      <c r="C61" s="47"/>
      <c r="D61" s="47"/>
      <c r="E61" s="47"/>
      <c r="F61" s="47"/>
    </row>
    <row r="62" spans="2:9" ht="37.5" customHeight="1" x14ac:dyDescent="0.6">
      <c r="B62" s="67" t="s">
        <v>46</v>
      </c>
      <c r="C62" s="65" t="str">
        <f>Assessment!C17</f>
        <v>How do you manage MOC workflows, action items, approvals, notifications, and escalations?</v>
      </c>
      <c r="D62" s="62">
        <v>1</v>
      </c>
      <c r="E62" s="37" t="s">
        <v>80</v>
      </c>
      <c r="F62" s="68" t="s">
        <v>45</v>
      </c>
    </row>
    <row r="63" spans="2:9" ht="37.5" customHeight="1" x14ac:dyDescent="0.6">
      <c r="B63" s="67"/>
      <c r="C63" s="67"/>
      <c r="D63" s="61">
        <v>2</v>
      </c>
      <c r="E63" s="39" t="s">
        <v>101</v>
      </c>
      <c r="F63" s="68"/>
    </row>
    <row r="64" spans="2:9" ht="37.5" customHeight="1" x14ac:dyDescent="0.6">
      <c r="B64" s="67"/>
      <c r="C64" s="67"/>
      <c r="D64" s="60">
        <v>3</v>
      </c>
      <c r="E64" s="41" t="s">
        <v>122</v>
      </c>
      <c r="F64" s="68"/>
    </row>
    <row r="65" spans="2:6" ht="37.5" customHeight="1" x14ac:dyDescent="0.6">
      <c r="B65" s="67"/>
      <c r="C65" s="67"/>
      <c r="D65" s="59">
        <v>4</v>
      </c>
      <c r="E65" s="43" t="s">
        <v>142</v>
      </c>
      <c r="F65" s="68"/>
    </row>
    <row r="66" spans="2:6" ht="37.5" customHeight="1" x14ac:dyDescent="0.6">
      <c r="B66" s="67"/>
      <c r="C66" s="67"/>
      <c r="D66" s="58">
        <v>5</v>
      </c>
      <c r="E66" s="45" t="s">
        <v>162</v>
      </c>
      <c r="F66" s="68"/>
    </row>
    <row r="67" spans="2:6" x14ac:dyDescent="0.6">
      <c r="B67" s="46"/>
      <c r="C67" s="47"/>
      <c r="D67" s="47"/>
      <c r="E67" s="47"/>
      <c r="F67" s="47"/>
    </row>
    <row r="68" spans="2:6" ht="21.75" customHeight="1" x14ac:dyDescent="0.6">
      <c r="B68" s="64" t="s">
        <v>48</v>
      </c>
      <c r="C68" s="69" t="str">
        <f>Assessment!C18</f>
        <v>Is your MOC system integrated with other operational platforms (LMS, incident management, etc.)?</v>
      </c>
      <c r="D68" s="62">
        <v>1</v>
      </c>
      <c r="E68" s="37" t="s">
        <v>81</v>
      </c>
      <c r="F68" s="66" t="s">
        <v>45</v>
      </c>
    </row>
    <row r="69" spans="2:6" x14ac:dyDescent="0.6">
      <c r="B69" s="64"/>
      <c r="C69" s="64"/>
      <c r="D69" s="61">
        <v>2</v>
      </c>
      <c r="E69" s="39" t="s">
        <v>102</v>
      </c>
      <c r="F69" s="66"/>
    </row>
    <row r="70" spans="2:6" ht="43.5" x14ac:dyDescent="0.6">
      <c r="B70" s="64"/>
      <c r="C70" s="64"/>
      <c r="D70" s="60">
        <v>3</v>
      </c>
      <c r="E70" s="41" t="s">
        <v>123</v>
      </c>
      <c r="F70" s="66"/>
    </row>
    <row r="71" spans="2:6" x14ac:dyDescent="0.6">
      <c r="B71" s="64"/>
      <c r="C71" s="64"/>
      <c r="D71" s="59">
        <v>4</v>
      </c>
      <c r="E71" s="43" t="s">
        <v>143</v>
      </c>
      <c r="F71" s="66"/>
    </row>
    <row r="72" spans="2:6" x14ac:dyDescent="0.6">
      <c r="B72" s="64"/>
      <c r="C72" s="64"/>
      <c r="D72" s="58">
        <v>5</v>
      </c>
      <c r="E72" s="45" t="s">
        <v>163</v>
      </c>
      <c r="F72" s="66"/>
    </row>
    <row r="73" spans="2:6" x14ac:dyDescent="0.6">
      <c r="B73" s="46"/>
      <c r="C73" s="47"/>
      <c r="D73" s="47"/>
      <c r="E73" s="47"/>
      <c r="F73" s="47"/>
    </row>
    <row r="74" spans="2:6" ht="21.75" customHeight="1" x14ac:dyDescent="0.6">
      <c r="B74" s="67" t="s">
        <v>50</v>
      </c>
      <c r="C74" s="65" t="str">
        <f>Assessment!C19</f>
        <v>How do you train and inform affected employees, maintenance personnel, and contractors before startup or implementation?</v>
      </c>
      <c r="D74" s="62">
        <v>1</v>
      </c>
      <c r="E74" s="37" t="s">
        <v>82</v>
      </c>
      <c r="F74" s="68" t="s">
        <v>52</v>
      </c>
    </row>
    <row r="75" spans="2:6" ht="37.5" customHeight="1" x14ac:dyDescent="0.6">
      <c r="B75" s="67"/>
      <c r="C75" s="67"/>
      <c r="D75" s="61">
        <v>2</v>
      </c>
      <c r="E75" s="39" t="s">
        <v>103</v>
      </c>
      <c r="F75" s="68"/>
    </row>
    <row r="76" spans="2:6" ht="37.5" customHeight="1" x14ac:dyDescent="0.6">
      <c r="B76" s="67"/>
      <c r="C76" s="67"/>
      <c r="D76" s="60">
        <v>3</v>
      </c>
      <c r="E76" s="41" t="s">
        <v>124</v>
      </c>
      <c r="F76" s="68"/>
    </row>
    <row r="77" spans="2:6" ht="37.5" customHeight="1" x14ac:dyDescent="0.6">
      <c r="B77" s="67"/>
      <c r="C77" s="67"/>
      <c r="D77" s="59">
        <v>4</v>
      </c>
      <c r="E77" s="43" t="s">
        <v>144</v>
      </c>
      <c r="F77" s="68"/>
    </row>
    <row r="78" spans="2:6" ht="37.5" customHeight="1" x14ac:dyDescent="0.6">
      <c r="B78" s="67"/>
      <c r="C78" s="67"/>
      <c r="D78" s="58">
        <v>5</v>
      </c>
      <c r="E78" s="45" t="s">
        <v>164</v>
      </c>
      <c r="F78" s="68"/>
    </row>
    <row r="79" spans="2:6" x14ac:dyDescent="0.6">
      <c r="B79" s="46"/>
      <c r="C79" s="47"/>
      <c r="D79" s="47"/>
      <c r="E79" s="47"/>
      <c r="F79" s="47"/>
    </row>
    <row r="80" spans="2:6" ht="37.5" customHeight="1" x14ac:dyDescent="0.6">
      <c r="B80" s="64" t="s">
        <v>53</v>
      </c>
      <c r="C80" s="69" t="str">
        <f>Assessment!C20</f>
        <v>How confident are you that you can demonstrate that your team completed required MOC training or communication for a specific change?</v>
      </c>
      <c r="D80" s="62">
        <v>1</v>
      </c>
      <c r="E80" s="37" t="s">
        <v>83</v>
      </c>
      <c r="F80" s="66" t="s">
        <v>52</v>
      </c>
    </row>
    <row r="81" spans="2:6" ht="37.5" customHeight="1" x14ac:dyDescent="0.6">
      <c r="B81" s="64"/>
      <c r="C81" s="64"/>
      <c r="D81" s="61">
        <v>2</v>
      </c>
      <c r="E81" s="39" t="s">
        <v>104</v>
      </c>
      <c r="F81" s="66"/>
    </row>
    <row r="82" spans="2:6" ht="43.5" x14ac:dyDescent="0.6">
      <c r="B82" s="64"/>
      <c r="C82" s="64"/>
      <c r="D82" s="60">
        <v>3</v>
      </c>
      <c r="E82" s="41" t="s">
        <v>125</v>
      </c>
      <c r="F82" s="66"/>
    </row>
    <row r="83" spans="2:6" ht="37.5" customHeight="1" x14ac:dyDescent="0.6">
      <c r="B83" s="64"/>
      <c r="C83" s="64"/>
      <c r="D83" s="59">
        <v>4</v>
      </c>
      <c r="E83" s="43" t="s">
        <v>145</v>
      </c>
      <c r="F83" s="66"/>
    </row>
    <row r="84" spans="2:6" ht="37.5" customHeight="1" x14ac:dyDescent="0.6">
      <c r="B84" s="64"/>
      <c r="C84" s="64"/>
      <c r="D84" s="58">
        <v>5</v>
      </c>
      <c r="E84" s="45" t="s">
        <v>165</v>
      </c>
      <c r="F84" s="66"/>
    </row>
    <row r="85" spans="2:6" x14ac:dyDescent="0.6">
      <c r="B85" s="46"/>
      <c r="C85" s="47"/>
      <c r="D85" s="47"/>
      <c r="E85" s="47"/>
      <c r="F85" s="47"/>
    </row>
    <row r="86" spans="2:6" ht="37.5" customHeight="1" x14ac:dyDescent="0.6">
      <c r="B86" s="67" t="s">
        <v>55</v>
      </c>
      <c r="C86" s="65" t="str">
        <f>Assessment!C21</f>
        <v>How does your company handle training for emergency or temporary changes?</v>
      </c>
      <c r="D86" s="62">
        <v>1</v>
      </c>
      <c r="E86" s="37" t="s">
        <v>84</v>
      </c>
      <c r="F86" s="68" t="s">
        <v>52</v>
      </c>
    </row>
    <row r="87" spans="2:6" x14ac:dyDescent="0.6">
      <c r="B87" s="67"/>
      <c r="C87" s="67"/>
      <c r="D87" s="61">
        <v>2</v>
      </c>
      <c r="E87" s="39" t="s">
        <v>105</v>
      </c>
      <c r="F87" s="68"/>
    </row>
    <row r="88" spans="2:6" ht="37.5" customHeight="1" x14ac:dyDescent="0.6">
      <c r="B88" s="67"/>
      <c r="C88" s="67"/>
      <c r="D88" s="60">
        <v>3</v>
      </c>
      <c r="E88" s="41" t="s">
        <v>126</v>
      </c>
      <c r="F88" s="68"/>
    </row>
    <row r="89" spans="2:6" ht="37.5" customHeight="1" x14ac:dyDescent="0.6">
      <c r="B89" s="67"/>
      <c r="C89" s="67"/>
      <c r="D89" s="59">
        <v>4</v>
      </c>
      <c r="E89" s="43" t="s">
        <v>146</v>
      </c>
      <c r="F89" s="68"/>
    </row>
    <row r="90" spans="2:6" ht="37.5" customHeight="1" x14ac:dyDescent="0.6">
      <c r="B90" s="67"/>
      <c r="C90" s="67"/>
      <c r="D90" s="58">
        <v>5</v>
      </c>
      <c r="E90" s="45" t="s">
        <v>166</v>
      </c>
      <c r="F90" s="68"/>
    </row>
    <row r="91" spans="2:6" x14ac:dyDescent="0.6">
      <c r="B91" s="46"/>
      <c r="C91" s="47"/>
      <c r="D91" s="47"/>
      <c r="E91" s="47"/>
      <c r="F91" s="47"/>
    </row>
    <row r="92" spans="2:6" ht="37.5" customHeight="1" x14ac:dyDescent="0.6">
      <c r="B92" s="64" t="s">
        <v>57</v>
      </c>
      <c r="C92" s="69" t="str">
        <f>Assessment!C22</f>
        <v>How do you evaluate the technical basis and risk impact of each proposed change?</v>
      </c>
      <c r="D92" s="62">
        <v>1</v>
      </c>
      <c r="E92" s="37" t="s">
        <v>85</v>
      </c>
      <c r="F92" s="66" t="s">
        <v>58</v>
      </c>
    </row>
    <row r="93" spans="2:6" ht="43.5" x14ac:dyDescent="0.6">
      <c r="B93" s="64"/>
      <c r="C93" s="64"/>
      <c r="D93" s="61">
        <v>2</v>
      </c>
      <c r="E93" s="39" t="s">
        <v>106</v>
      </c>
      <c r="F93" s="66"/>
    </row>
    <row r="94" spans="2:6" ht="37.5" customHeight="1" x14ac:dyDescent="0.6">
      <c r="B94" s="64"/>
      <c r="C94" s="64"/>
      <c r="D94" s="60">
        <v>3</v>
      </c>
      <c r="E94" s="41" t="s">
        <v>127</v>
      </c>
      <c r="F94" s="66"/>
    </row>
    <row r="95" spans="2:6" ht="37.5" customHeight="1" x14ac:dyDescent="0.6">
      <c r="B95" s="64"/>
      <c r="C95" s="64"/>
      <c r="D95" s="59">
        <v>4</v>
      </c>
      <c r="E95" s="43" t="s">
        <v>147</v>
      </c>
      <c r="F95" s="66"/>
    </row>
    <row r="96" spans="2:6" ht="37.5" customHeight="1" x14ac:dyDescent="0.6">
      <c r="B96" s="64"/>
      <c r="C96" s="64"/>
      <c r="D96" s="58">
        <v>5</v>
      </c>
      <c r="E96" s="45" t="s">
        <v>167</v>
      </c>
      <c r="F96" s="66"/>
    </row>
    <row r="97" spans="2:6" x14ac:dyDescent="0.6">
      <c r="B97" s="46"/>
      <c r="C97" s="47"/>
      <c r="D97" s="47"/>
      <c r="E97" s="47"/>
      <c r="F97" s="47"/>
    </row>
    <row r="98" spans="2:6" ht="21.75" customHeight="1" x14ac:dyDescent="0.6">
      <c r="B98" s="67" t="s">
        <v>59</v>
      </c>
      <c r="C98" s="65" t="str">
        <f>Assessment!C23</f>
        <v>Does your company use MOC data to proactively identify risk before incidents occur?</v>
      </c>
      <c r="D98" s="62">
        <v>1</v>
      </c>
      <c r="E98" s="37" t="s">
        <v>86</v>
      </c>
      <c r="F98" s="68" t="s">
        <v>58</v>
      </c>
    </row>
    <row r="99" spans="2:6" ht="37.5" customHeight="1" x14ac:dyDescent="0.6">
      <c r="B99" s="67"/>
      <c r="C99" s="67"/>
      <c r="D99" s="61">
        <v>2</v>
      </c>
      <c r="E99" s="39" t="s">
        <v>107</v>
      </c>
      <c r="F99" s="68"/>
    </row>
    <row r="100" spans="2:6" ht="37.5" customHeight="1" x14ac:dyDescent="0.6">
      <c r="B100" s="67"/>
      <c r="C100" s="67"/>
      <c r="D100" s="60">
        <v>3</v>
      </c>
      <c r="E100" s="41" t="s">
        <v>128</v>
      </c>
      <c r="F100" s="68"/>
    </row>
    <row r="101" spans="2:6" ht="37.5" customHeight="1" x14ac:dyDescent="0.6">
      <c r="B101" s="67"/>
      <c r="C101" s="67"/>
      <c r="D101" s="59">
        <v>4</v>
      </c>
      <c r="E101" s="43" t="s">
        <v>148</v>
      </c>
      <c r="F101" s="68"/>
    </row>
    <row r="102" spans="2:6" ht="37.5" customHeight="1" x14ac:dyDescent="0.6">
      <c r="B102" s="67"/>
      <c r="C102" s="67"/>
      <c r="D102" s="58">
        <v>5</v>
      </c>
      <c r="E102" s="45" t="s">
        <v>168</v>
      </c>
      <c r="F102" s="68"/>
    </row>
    <row r="103" spans="2:6" x14ac:dyDescent="0.6">
      <c r="B103" s="46"/>
      <c r="C103" s="47"/>
      <c r="D103" s="47"/>
      <c r="E103" s="47"/>
      <c r="F103" s="47"/>
    </row>
    <row r="104" spans="2:6" ht="21.75" customHeight="1" x14ac:dyDescent="0.6">
      <c r="B104" s="64" t="s">
        <v>61</v>
      </c>
      <c r="C104" s="69" t="str">
        <f>Assessment!C24</f>
        <v>How does your MOC program connect to your process hazard analysis program?</v>
      </c>
      <c r="D104" s="62">
        <v>1</v>
      </c>
      <c r="E104" s="37" t="s">
        <v>87</v>
      </c>
      <c r="F104" s="66" t="s">
        <v>58</v>
      </c>
    </row>
    <row r="105" spans="2:6" x14ac:dyDescent="0.6">
      <c r="B105" s="64"/>
      <c r="C105" s="64"/>
      <c r="D105" s="61">
        <v>2</v>
      </c>
      <c r="E105" s="39" t="s">
        <v>108</v>
      </c>
      <c r="F105" s="66"/>
    </row>
    <row r="106" spans="2:6" ht="37.5" customHeight="1" x14ac:dyDescent="0.6">
      <c r="B106" s="64"/>
      <c r="C106" s="64"/>
      <c r="D106" s="60">
        <v>3</v>
      </c>
      <c r="E106" s="41" t="s">
        <v>214</v>
      </c>
      <c r="F106" s="66"/>
    </row>
    <row r="107" spans="2:6" x14ac:dyDescent="0.6">
      <c r="B107" s="64"/>
      <c r="C107" s="64"/>
      <c r="D107" s="59">
        <v>4</v>
      </c>
      <c r="E107" s="43" t="s">
        <v>149</v>
      </c>
      <c r="F107" s="66"/>
    </row>
    <row r="108" spans="2:6" ht="37.5" customHeight="1" x14ac:dyDescent="0.6">
      <c r="B108" s="64"/>
      <c r="C108" s="64"/>
      <c r="D108" s="58">
        <v>5</v>
      </c>
      <c r="E108" s="45" t="s">
        <v>169</v>
      </c>
      <c r="F108" s="66"/>
    </row>
    <row r="109" spans="2:6" x14ac:dyDescent="0.6">
      <c r="B109" s="46"/>
      <c r="C109" s="47"/>
      <c r="D109" s="47"/>
      <c r="E109" s="47"/>
      <c r="F109" s="47"/>
    </row>
    <row r="110" spans="2:6" ht="37.5" customHeight="1" x14ac:dyDescent="0.6">
      <c r="B110" s="67" t="s">
        <v>63</v>
      </c>
      <c r="C110" s="65" t="str">
        <f>Assessment!C25</f>
        <v>How do you measure and benchmark your MOC program performance?</v>
      </c>
      <c r="D110" s="62">
        <v>1</v>
      </c>
      <c r="E110" s="37" t="s">
        <v>88</v>
      </c>
      <c r="F110" s="68" t="s">
        <v>58</v>
      </c>
    </row>
    <row r="111" spans="2:6" ht="37.5" customHeight="1" x14ac:dyDescent="0.6">
      <c r="B111" s="67"/>
      <c r="C111" s="67"/>
      <c r="D111" s="61">
        <v>2</v>
      </c>
      <c r="E111" s="39" t="s">
        <v>109</v>
      </c>
      <c r="F111" s="68"/>
    </row>
    <row r="112" spans="2:6" ht="37.5" customHeight="1" x14ac:dyDescent="0.6">
      <c r="B112" s="67"/>
      <c r="C112" s="67"/>
      <c r="D112" s="60">
        <v>3</v>
      </c>
      <c r="E112" s="41" t="s">
        <v>130</v>
      </c>
      <c r="F112" s="68"/>
    </row>
    <row r="113" spans="2:6" ht="37.5" customHeight="1" x14ac:dyDescent="0.6">
      <c r="B113" s="67"/>
      <c r="C113" s="67"/>
      <c r="D113" s="59">
        <v>4</v>
      </c>
      <c r="E113" s="43" t="s">
        <v>150</v>
      </c>
      <c r="F113" s="68"/>
    </row>
    <row r="114" spans="2:6" ht="37.5" customHeight="1" x14ac:dyDescent="0.6">
      <c r="B114" s="67"/>
      <c r="C114" s="67"/>
      <c r="D114" s="58">
        <v>5</v>
      </c>
      <c r="E114" s="45" t="s">
        <v>170</v>
      </c>
      <c r="F114" s="68"/>
    </row>
    <row r="115" spans="2:6" x14ac:dyDescent="0.6">
      <c r="B115" s="46"/>
      <c r="C115" s="47"/>
      <c r="D115" s="47"/>
      <c r="E115" s="47"/>
      <c r="F115" s="47"/>
    </row>
    <row r="116" spans="2:6" ht="37.5" customHeight="1" x14ac:dyDescent="0.6">
      <c r="B116" s="64" t="s">
        <v>65</v>
      </c>
      <c r="C116" s="65" t="str">
        <f>Assessment!C26</f>
        <v>How do you control required MOC action items before startup and final closure?</v>
      </c>
      <c r="D116" s="62">
        <v>1</v>
      </c>
      <c r="E116" s="37" t="s">
        <v>89</v>
      </c>
      <c r="F116" s="66" t="s">
        <v>58</v>
      </c>
    </row>
    <row r="117" spans="2:6" ht="37.5" customHeight="1" x14ac:dyDescent="0.6">
      <c r="B117" s="64"/>
      <c r="C117" s="64"/>
      <c r="D117" s="61">
        <v>2</v>
      </c>
      <c r="E117" s="39" t="s">
        <v>110</v>
      </c>
      <c r="F117" s="66"/>
    </row>
    <row r="118" spans="2:6" ht="37.5" customHeight="1" x14ac:dyDescent="0.6">
      <c r="B118" s="64"/>
      <c r="C118" s="64"/>
      <c r="D118" s="60">
        <v>3</v>
      </c>
      <c r="E118" s="41" t="s">
        <v>131</v>
      </c>
      <c r="F118" s="66"/>
    </row>
    <row r="119" spans="2:6" ht="37.5" customHeight="1" x14ac:dyDescent="0.6">
      <c r="B119" s="64"/>
      <c r="C119" s="64"/>
      <c r="D119" s="59">
        <v>4</v>
      </c>
      <c r="E119" s="43" t="s">
        <v>151</v>
      </c>
      <c r="F119" s="66"/>
    </row>
    <row r="120" spans="2:6" ht="37.5" customHeight="1" x14ac:dyDescent="0.6">
      <c r="B120" s="64"/>
      <c r="C120" s="64"/>
      <c r="D120" s="58">
        <v>5</v>
      </c>
      <c r="E120" s="45" t="s">
        <v>171</v>
      </c>
      <c r="F120" s="66"/>
    </row>
    <row r="121" spans="2:6" x14ac:dyDescent="0.6">
      <c r="B121" s="46"/>
      <c r="C121" s="47"/>
      <c r="D121" s="47"/>
      <c r="E121" s="47"/>
      <c r="F121" s="47"/>
    </row>
    <row r="122" spans="2:6" ht="37.5" customHeight="1" x14ac:dyDescent="0.6">
      <c r="B122" s="67" t="s">
        <v>67</v>
      </c>
      <c r="C122" s="65" t="str">
        <f>Assessment!C27</f>
        <v>How do you control emergency and temporary changes through MOC?</v>
      </c>
      <c r="D122" s="62">
        <v>1</v>
      </c>
      <c r="E122" s="37" t="s">
        <v>90</v>
      </c>
      <c r="F122" s="68" t="s">
        <v>27</v>
      </c>
    </row>
    <row r="123" spans="2:6" ht="37.5" customHeight="1" x14ac:dyDescent="0.6">
      <c r="B123" s="67"/>
      <c r="C123" s="67"/>
      <c r="D123" s="61">
        <v>2</v>
      </c>
      <c r="E123" s="39" t="s">
        <v>111</v>
      </c>
      <c r="F123" s="68"/>
    </row>
    <row r="124" spans="2:6" ht="37.5" customHeight="1" x14ac:dyDescent="0.6">
      <c r="B124" s="67"/>
      <c r="C124" s="67"/>
      <c r="D124" s="60">
        <v>3</v>
      </c>
      <c r="E124" s="41" t="s">
        <v>132</v>
      </c>
      <c r="F124" s="68"/>
    </row>
    <row r="125" spans="2:6" ht="37.5" customHeight="1" x14ac:dyDescent="0.6">
      <c r="B125" s="67"/>
      <c r="C125" s="67"/>
      <c r="D125" s="59">
        <v>4</v>
      </c>
      <c r="E125" s="43" t="s">
        <v>152</v>
      </c>
      <c r="F125" s="68"/>
    </row>
    <row r="126" spans="2:6" ht="37.5" customHeight="1" x14ac:dyDescent="0.6">
      <c r="B126" s="67"/>
      <c r="C126" s="67"/>
      <c r="D126" s="58">
        <v>5</v>
      </c>
      <c r="E126" s="45" t="s">
        <v>172</v>
      </c>
      <c r="F126" s="68"/>
    </row>
    <row r="127" spans="2:6" x14ac:dyDescent="0.6">
      <c r="B127" s="47"/>
      <c r="C127" s="47"/>
      <c r="D127" s="47"/>
      <c r="E127" s="47"/>
      <c r="F127" s="47"/>
    </row>
  </sheetData>
  <mergeCells count="60">
    <mergeCell ref="B8:B12"/>
    <mergeCell ref="C8:C12"/>
    <mergeCell ref="F8:F12"/>
    <mergeCell ref="B14:B18"/>
    <mergeCell ref="C14:C18"/>
    <mergeCell ref="F14:F18"/>
    <mergeCell ref="B20:B24"/>
    <mergeCell ref="C20:C24"/>
    <mergeCell ref="F20:F24"/>
    <mergeCell ref="B26:B30"/>
    <mergeCell ref="C26:C30"/>
    <mergeCell ref="F26:F30"/>
    <mergeCell ref="B32:B36"/>
    <mergeCell ref="C32:C36"/>
    <mergeCell ref="F32:F36"/>
    <mergeCell ref="B38:B42"/>
    <mergeCell ref="C38:C42"/>
    <mergeCell ref="F38:F42"/>
    <mergeCell ref="B44:B48"/>
    <mergeCell ref="C44:C48"/>
    <mergeCell ref="F44:F48"/>
    <mergeCell ref="B50:B54"/>
    <mergeCell ref="C50:C54"/>
    <mergeCell ref="F50:F54"/>
    <mergeCell ref="B56:B60"/>
    <mergeCell ref="C56:C60"/>
    <mergeCell ref="F56:F60"/>
    <mergeCell ref="B62:B66"/>
    <mergeCell ref="C62:C66"/>
    <mergeCell ref="F62:F66"/>
    <mergeCell ref="B68:B72"/>
    <mergeCell ref="C68:C72"/>
    <mergeCell ref="F68:F72"/>
    <mergeCell ref="B74:B78"/>
    <mergeCell ref="C74:C78"/>
    <mergeCell ref="F74:F78"/>
    <mergeCell ref="B80:B84"/>
    <mergeCell ref="C80:C84"/>
    <mergeCell ref="F80:F84"/>
    <mergeCell ref="B86:B90"/>
    <mergeCell ref="C86:C90"/>
    <mergeCell ref="F86:F90"/>
    <mergeCell ref="B92:B96"/>
    <mergeCell ref="C92:C96"/>
    <mergeCell ref="F92:F96"/>
    <mergeCell ref="B98:B102"/>
    <mergeCell ref="C98:C102"/>
    <mergeCell ref="F98:F102"/>
    <mergeCell ref="B104:B108"/>
    <mergeCell ref="C104:C108"/>
    <mergeCell ref="F104:F108"/>
    <mergeCell ref="B110:B114"/>
    <mergeCell ref="C110:C114"/>
    <mergeCell ref="F110:F114"/>
    <mergeCell ref="B116:B120"/>
    <mergeCell ref="C116:C120"/>
    <mergeCell ref="F116:F120"/>
    <mergeCell ref="B122:B126"/>
    <mergeCell ref="C122:C126"/>
    <mergeCell ref="F122:F126"/>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4AC85"/>
  </sheetPr>
  <dimension ref="A1:D34"/>
  <sheetViews>
    <sheetView showGridLines="0" tabSelected="1" topLeftCell="A22" zoomScale="90" zoomScaleNormal="90" workbookViewId="0">
      <selection activeCell="C29" sqref="C29:D29"/>
    </sheetView>
  </sheetViews>
  <sheetFormatPr defaultColWidth="8.7109375" defaultRowHeight="21.75" x14ac:dyDescent="0.6"/>
  <cols>
    <col min="1" max="1" width="3" style="3" customWidth="1"/>
    <col min="2" max="2" width="32" style="3" customWidth="1"/>
    <col min="3" max="3" width="18" style="3" customWidth="1"/>
    <col min="4" max="4" width="131.28515625" style="3" customWidth="1"/>
    <col min="5" max="16384" width="8.7109375" style="3"/>
  </cols>
  <sheetData>
    <row r="1" spans="1:4" ht="18" customHeight="1" x14ac:dyDescent="0.6">
      <c r="A1" s="4"/>
      <c r="B1" s="4"/>
      <c r="C1" s="4"/>
      <c r="D1" s="4"/>
    </row>
    <row r="2" spans="1:4" ht="33.75" customHeight="1" x14ac:dyDescent="0.6">
      <c r="A2" s="4"/>
      <c r="B2" s="20" t="s">
        <v>177</v>
      </c>
      <c r="C2" s="4"/>
      <c r="D2" s="4"/>
    </row>
    <row r="3" spans="1:4" ht="19.5" customHeight="1" x14ac:dyDescent="0.6">
      <c r="A3" s="4"/>
      <c r="B3" s="35" t="s">
        <v>178</v>
      </c>
      <c r="C3" s="4"/>
      <c r="D3" s="4"/>
    </row>
    <row r="4" spans="1:4" ht="18" customHeight="1" x14ac:dyDescent="0.6">
      <c r="A4" s="4"/>
      <c r="B4" s="4"/>
      <c r="C4" s="4"/>
      <c r="D4" s="4"/>
    </row>
    <row r="6" spans="1:4" ht="13.5" customHeight="1" x14ac:dyDescent="0.6"/>
    <row r="7" spans="1:4" ht="42" customHeight="1" x14ac:dyDescent="0.6">
      <c r="B7" s="76" t="s">
        <v>179</v>
      </c>
      <c r="C7" s="76"/>
      <c r="D7" s="48" t="str">
        <f>IFERROR(ROUND(Assessment!E29,1),"Complete the Assessment")</f>
        <v>Complete the Assessment</v>
      </c>
    </row>
    <row r="8" spans="1:4" ht="42" customHeight="1" x14ac:dyDescent="0.6">
      <c r="B8" s="77" t="s">
        <v>180</v>
      </c>
      <c r="C8" s="77"/>
      <c r="D8" s="49" t="str">
        <f>IFERROR(IF(Assessment!E29="","—",IF(Assessment!E29&lt;1.5,"Level 1 – Informal (Uncontrolled)",IF(Assessment!E29&lt;2.5,"Level 2 – Documented (Inconsistent)",IF(Assessment!E29&lt;3.5,"Level 3 – Controlled (Standardized)",IF(Assessment!E29&lt;4.5,"Level 4 – Integrated (Proactive &amp; Scalable)","Level 5 – Predictive (Optimized &amp; Resilient)"))))),"")</f>
        <v>—</v>
      </c>
    </row>
    <row r="9" spans="1:4" ht="42" customHeight="1" x14ac:dyDescent="0.6">
      <c r="B9" s="76" t="s">
        <v>69</v>
      </c>
      <c r="C9" s="76"/>
      <c r="D9" s="50" t="str">
        <f>COUNTIF(Assessment!D8:D27,"&lt;&gt;— Select your answer —")&amp;" / 20"</f>
        <v>0 / 20</v>
      </c>
    </row>
    <row r="11" spans="1:4" ht="13.5" customHeight="1" x14ac:dyDescent="0.6"/>
    <row r="12" spans="1:4" ht="30" customHeight="1" x14ac:dyDescent="0.6">
      <c r="B12" s="78" t="s">
        <v>181</v>
      </c>
      <c r="C12" s="78"/>
      <c r="D12" s="78"/>
    </row>
    <row r="13" spans="1:4" ht="24" customHeight="1" x14ac:dyDescent="0.6">
      <c r="B13" s="22" t="s">
        <v>23</v>
      </c>
      <c r="C13" s="22" t="s">
        <v>182</v>
      </c>
      <c r="D13" s="22" t="s">
        <v>183</v>
      </c>
    </row>
    <row r="14" spans="1:4" ht="36" customHeight="1" x14ac:dyDescent="0.6">
      <c r="B14" s="51" t="s">
        <v>27</v>
      </c>
      <c r="C14" s="52" t="str">
        <f>IFERROR(AVERAGE(Assessment!E8,Assessment!E9,Assessment!E10,Assessment!E11,Assessment!E27),"")</f>
        <v/>
      </c>
      <c r="D14" s="53" t="str">
        <f>IFERROR(IF(C14="","—",IF(C14&lt;1.5,"High risk (no structured process in place)",IF(C14&lt;2.5,"Moderate risk (inconsistent execution across teams or sites)",IF(C14&lt;3.5,"Reduced risk (standardized and consistently applied)",IF(C14&lt;4.5,"Low risk (digitized, integrated, and proactively managed)","Minimal risk (program drives predictive risk intelligence)"))))),"")</f>
        <v>—</v>
      </c>
    </row>
    <row r="15" spans="1:4" ht="36" customHeight="1" x14ac:dyDescent="0.6">
      <c r="B15" s="54" t="s">
        <v>36</v>
      </c>
      <c r="C15" s="52" t="str">
        <f>IFERROR(AVERAGE(Assessment!E12,Assessment!E13,Assessment!E14,Assessment!E15),"")</f>
        <v/>
      </c>
      <c r="D15" s="53" t="str">
        <f>IFERROR(IF(C15="","—",IF(C15&lt;1.5,"High risk (no structured process in place)",IF(C15&lt;2.5,"Moderate risk (inconsistent execution across teams or sites)",IF(C15&lt;3.5,"Reduced risk (standardized and consistently applied)",IF(C15&lt;4.5,"Low risk (digitized, integrated, and proactively managed)","Minimal risk (program drives predictive risk intelligence)"))))),"")</f>
        <v>—</v>
      </c>
    </row>
    <row r="16" spans="1:4" ht="36" customHeight="1" x14ac:dyDescent="0.6">
      <c r="B16" s="51" t="s">
        <v>45</v>
      </c>
      <c r="C16" s="52" t="str">
        <f>IFERROR(AVERAGE(Assessment!E16,Assessment!E17,Assessment!E18),"")</f>
        <v/>
      </c>
      <c r="D16" s="53" t="str">
        <f>IFERROR(IF(C16="","—",IF(C16&lt;1.5,"High risk (no structured process in place)",IF(C16&lt;2.5,"Moderate risk (inconsistent execution across teams or sites)",IF(C16&lt;3.5,"Reduced risk (standardized and consistently applied)",IF(C16&lt;4.5,"Low risk (digitized, integrated, and proactively managed)","Minimal risk (program drives predictive risk intelligence)"))))),"")</f>
        <v>—</v>
      </c>
    </row>
    <row r="17" spans="2:4" ht="36" customHeight="1" x14ac:dyDescent="0.6">
      <c r="B17" s="54" t="s">
        <v>52</v>
      </c>
      <c r="C17" s="52" t="str">
        <f>IFERROR(AVERAGE(Assessment!E19,Assessment!E20,Assessment!E21),"")</f>
        <v/>
      </c>
      <c r="D17" s="53" t="str">
        <f>IFERROR(IF(C17="","—",IF(C17&lt;1.5,"High risk (no structured process in place)",IF(C17&lt;2.5,"Moderate risk (inconsistent execution across teams or sites)",IF(C17&lt;3.5,"Reduced risk (standardized and consistently applied)",IF(C17&lt;4.5,"Low risk (digitized, integrated, and proactively managed)","Minimal risk (program drives predictive risk intelligence)"))))),"")</f>
        <v>—</v>
      </c>
    </row>
    <row r="18" spans="2:4" ht="36" customHeight="1" x14ac:dyDescent="0.6">
      <c r="B18" s="51" t="s">
        <v>58</v>
      </c>
      <c r="C18" s="52" t="str">
        <f>IFERROR(AVERAGE(Assessment!E22,Assessment!E23,Assessment!E24,Assessment!E25,Assessment!E26),"")</f>
        <v/>
      </c>
      <c r="D18" s="53" t="str">
        <f>IFERROR(IF(C18="","—",IF(C18&lt;1.5,"High risk (no structured process in place)",IF(C18&lt;2.5,"Moderate risk (inconsistent execution across teams or sites)",IF(C18&lt;3.5,"Reduced risk (standardized and consistently applied)",IF(C18&lt;4.5,"Low risk (digitized, integrated, and proactively managed)","Minimal risk (program drives predictive risk intelligence)"))))),"")</f>
        <v>—</v>
      </c>
    </row>
    <row r="20" spans="2:4" ht="45.75" customHeight="1" x14ac:dyDescent="0.6">
      <c r="B20" s="74" t="s">
        <v>184</v>
      </c>
      <c r="C20" s="74"/>
      <c r="D20" s="74"/>
    </row>
    <row r="21" spans="2:4" ht="55.5" customHeight="1" x14ac:dyDescent="0.6">
      <c r="B21" s="62" t="s">
        <v>185</v>
      </c>
      <c r="C21" s="72" t="s">
        <v>186</v>
      </c>
      <c r="D21" s="72"/>
    </row>
    <row r="22" spans="2:4" ht="55.5" customHeight="1" x14ac:dyDescent="0.6">
      <c r="B22" s="61" t="s">
        <v>187</v>
      </c>
      <c r="C22" s="75" t="s">
        <v>188</v>
      </c>
      <c r="D22" s="75"/>
    </row>
    <row r="23" spans="2:4" ht="55.5" customHeight="1" x14ac:dyDescent="0.6">
      <c r="B23" s="60" t="s">
        <v>189</v>
      </c>
      <c r="C23" s="72" t="s">
        <v>211</v>
      </c>
      <c r="D23" s="72"/>
    </row>
    <row r="24" spans="2:4" ht="55.5" customHeight="1" x14ac:dyDescent="0.6">
      <c r="B24" s="59" t="s">
        <v>190</v>
      </c>
      <c r="C24" s="75" t="s">
        <v>191</v>
      </c>
      <c r="D24" s="75"/>
    </row>
    <row r="25" spans="2:4" ht="55.5" customHeight="1" x14ac:dyDescent="0.6">
      <c r="B25" s="58" t="s">
        <v>192</v>
      </c>
      <c r="C25" s="72" t="s">
        <v>193</v>
      </c>
      <c r="D25" s="72"/>
    </row>
    <row r="27" spans="2:4" ht="30" customHeight="1" x14ac:dyDescent="0.6">
      <c r="B27" s="74" t="s">
        <v>194</v>
      </c>
      <c r="C27" s="74"/>
      <c r="D27" s="74"/>
    </row>
    <row r="28" spans="2:4" ht="39.75" customHeight="1" x14ac:dyDescent="0.6">
      <c r="B28" s="62" t="s">
        <v>195</v>
      </c>
      <c r="C28" s="72" t="s">
        <v>217</v>
      </c>
      <c r="D28" s="72"/>
    </row>
    <row r="29" spans="2:4" ht="39.75" customHeight="1" x14ac:dyDescent="0.6">
      <c r="B29" s="61" t="s">
        <v>196</v>
      </c>
      <c r="C29" s="72" t="s">
        <v>197</v>
      </c>
      <c r="D29" s="72"/>
    </row>
    <row r="30" spans="2:4" ht="39.75" customHeight="1" x14ac:dyDescent="0.6">
      <c r="B30" s="60" t="s">
        <v>198</v>
      </c>
      <c r="C30" s="72" t="s">
        <v>199</v>
      </c>
      <c r="D30" s="72"/>
    </row>
    <row r="31" spans="2:4" ht="39.75" customHeight="1" x14ac:dyDescent="0.6">
      <c r="B31" s="59" t="s">
        <v>200</v>
      </c>
      <c r="C31" s="72" t="s">
        <v>201</v>
      </c>
      <c r="D31" s="72"/>
    </row>
    <row r="32" spans="2:4" ht="39.75" customHeight="1" x14ac:dyDescent="0.6">
      <c r="B32" s="58" t="s">
        <v>202</v>
      </c>
      <c r="C32" s="72" t="s">
        <v>203</v>
      </c>
      <c r="D32" s="72"/>
    </row>
    <row r="34" spans="2:4" ht="69.75" customHeight="1" x14ac:dyDescent="0.6">
      <c r="B34" s="73" t="s">
        <v>204</v>
      </c>
      <c r="C34" s="73"/>
      <c r="D34" s="73"/>
    </row>
  </sheetData>
  <mergeCells count="17">
    <mergeCell ref="B7:C7"/>
    <mergeCell ref="B8:C8"/>
    <mergeCell ref="B9:C9"/>
    <mergeCell ref="B12:D12"/>
    <mergeCell ref="B20:D20"/>
    <mergeCell ref="C21:D21"/>
    <mergeCell ref="C22:D22"/>
    <mergeCell ref="C23:D23"/>
    <mergeCell ref="C24:D24"/>
    <mergeCell ref="C25:D25"/>
    <mergeCell ref="C32:D32"/>
    <mergeCell ref="B34:D34"/>
    <mergeCell ref="B27:D27"/>
    <mergeCell ref="C28:D28"/>
    <mergeCell ref="C29:D29"/>
    <mergeCell ref="C30:D30"/>
    <mergeCell ref="C31:D31"/>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zoomScaleNormal="100" workbookViewId="0">
      <selection activeCell="D1" sqref="D1"/>
    </sheetView>
  </sheetViews>
  <sheetFormatPr defaultColWidth="8.7109375" defaultRowHeight="15" x14ac:dyDescent="0.25"/>
  <cols>
    <col min="1" max="1" width="28.140625" customWidth="1"/>
    <col min="2" max="2" width="21.7109375" customWidth="1"/>
    <col min="3" max="3" width="26.42578125" customWidth="1"/>
    <col min="4" max="4" width="25.140625" customWidth="1"/>
    <col min="5" max="5" width="23.140625" customWidth="1"/>
  </cols>
  <sheetData>
    <row r="1" spans="1:5" x14ac:dyDescent="0.25">
      <c r="A1" s="55" t="s">
        <v>174</v>
      </c>
      <c r="B1" s="56" t="s">
        <v>22</v>
      </c>
      <c r="C1" s="56" t="s">
        <v>205</v>
      </c>
      <c r="D1" s="56" t="s">
        <v>206</v>
      </c>
      <c r="E1" s="57" t="s">
        <v>207</v>
      </c>
    </row>
    <row r="2" spans="1:5" x14ac:dyDescent="0.25">
      <c r="A2" t="s">
        <v>24</v>
      </c>
      <c r="B2">
        <v>1</v>
      </c>
      <c r="C2" t="s">
        <v>208</v>
      </c>
      <c r="D2" t="s">
        <v>209</v>
      </c>
      <c r="E2" t="s">
        <v>210</v>
      </c>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
  <sheetViews>
    <sheetView zoomScaleNormal="100" workbookViewId="0"/>
  </sheetViews>
  <sheetFormatPr defaultColWidth="8.7109375" defaultRowHeight="15" x14ac:dyDescent="0.25"/>
  <sheetData>
    <row r="1" spans="1:20" x14ac:dyDescent="0.25">
      <c r="A1" t="s">
        <v>26</v>
      </c>
      <c r="B1" t="s">
        <v>26</v>
      </c>
      <c r="C1" t="s">
        <v>26</v>
      </c>
      <c r="D1" t="s">
        <v>26</v>
      </c>
      <c r="E1" t="s">
        <v>26</v>
      </c>
      <c r="F1" t="s">
        <v>26</v>
      </c>
      <c r="G1" t="s">
        <v>26</v>
      </c>
      <c r="H1" t="s">
        <v>26</v>
      </c>
      <c r="I1" t="s">
        <v>26</v>
      </c>
      <c r="J1" t="s">
        <v>26</v>
      </c>
      <c r="K1" t="s">
        <v>26</v>
      </c>
      <c r="L1" t="s">
        <v>26</v>
      </c>
      <c r="M1" t="s">
        <v>26</v>
      </c>
      <c r="N1" t="s">
        <v>26</v>
      </c>
      <c r="O1" t="s">
        <v>26</v>
      </c>
      <c r="P1" t="s">
        <v>26</v>
      </c>
      <c r="Q1" t="s">
        <v>26</v>
      </c>
      <c r="R1" t="s">
        <v>26</v>
      </c>
      <c r="S1" t="s">
        <v>26</v>
      </c>
      <c r="T1" t="s">
        <v>26</v>
      </c>
    </row>
    <row r="2" spans="1:20" x14ac:dyDescent="0.25">
      <c r="A2" t="s">
        <v>71</v>
      </c>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c r="T2" t="s">
        <v>90</v>
      </c>
    </row>
    <row r="3" spans="1:20" x14ac:dyDescent="0.25">
      <c r="A3" t="s">
        <v>92</v>
      </c>
      <c r="B3" t="s">
        <v>93</v>
      </c>
      <c r="C3" t="s">
        <v>94</v>
      </c>
      <c r="D3" t="s">
        <v>95</v>
      </c>
      <c r="E3" t="s">
        <v>96</v>
      </c>
      <c r="F3" t="s">
        <v>97</v>
      </c>
      <c r="G3" t="s">
        <v>98</v>
      </c>
      <c r="H3" t="s">
        <v>99</v>
      </c>
      <c r="I3" t="s">
        <v>100</v>
      </c>
      <c r="J3" t="s">
        <v>101</v>
      </c>
      <c r="K3" t="s">
        <v>102</v>
      </c>
      <c r="L3" t="s">
        <v>103</v>
      </c>
      <c r="M3" t="s">
        <v>104</v>
      </c>
      <c r="N3" t="s">
        <v>105</v>
      </c>
      <c r="O3" t="s">
        <v>106</v>
      </c>
      <c r="P3" t="s">
        <v>107</v>
      </c>
      <c r="Q3" t="s">
        <v>108</v>
      </c>
      <c r="R3" t="s">
        <v>109</v>
      </c>
      <c r="S3" t="s">
        <v>110</v>
      </c>
      <c r="T3" t="s">
        <v>111</v>
      </c>
    </row>
    <row r="4" spans="1:20" x14ac:dyDescent="0.25">
      <c r="A4" t="s">
        <v>113</v>
      </c>
      <c r="B4" t="s">
        <v>114</v>
      </c>
      <c r="C4" t="s">
        <v>115</v>
      </c>
      <c r="D4" t="s">
        <v>116</v>
      </c>
      <c r="E4" t="s">
        <v>117</v>
      </c>
      <c r="F4" t="s">
        <v>118</v>
      </c>
      <c r="G4" t="s">
        <v>119</v>
      </c>
      <c r="H4" t="s">
        <v>120</v>
      </c>
      <c r="I4" t="s">
        <v>121</v>
      </c>
      <c r="J4" t="s">
        <v>122</v>
      </c>
      <c r="K4" t="s">
        <v>123</v>
      </c>
      <c r="L4" t="s">
        <v>124</v>
      </c>
      <c r="M4" t="s">
        <v>125</v>
      </c>
      <c r="N4" t="s">
        <v>126</v>
      </c>
      <c r="O4" t="s">
        <v>127</v>
      </c>
      <c r="P4" t="s">
        <v>128</v>
      </c>
      <c r="Q4" t="s">
        <v>129</v>
      </c>
      <c r="R4" t="s">
        <v>130</v>
      </c>
      <c r="S4" t="s">
        <v>131</v>
      </c>
      <c r="T4" t="s">
        <v>132</v>
      </c>
    </row>
    <row r="5" spans="1:20" x14ac:dyDescent="0.25">
      <c r="A5" t="s">
        <v>133</v>
      </c>
      <c r="B5" t="s">
        <v>134</v>
      </c>
      <c r="C5" t="s">
        <v>135</v>
      </c>
      <c r="D5" t="s">
        <v>136</v>
      </c>
      <c r="E5" t="s">
        <v>137</v>
      </c>
      <c r="F5" t="s">
        <v>138</v>
      </c>
      <c r="G5" t="s">
        <v>139</v>
      </c>
      <c r="H5" t="s">
        <v>140</v>
      </c>
      <c r="I5" t="s">
        <v>141</v>
      </c>
      <c r="J5" t="s">
        <v>142</v>
      </c>
      <c r="K5" t="s">
        <v>143</v>
      </c>
      <c r="L5" t="s">
        <v>144</v>
      </c>
      <c r="M5" t="s">
        <v>145</v>
      </c>
      <c r="N5" t="s">
        <v>146</v>
      </c>
      <c r="O5" t="s">
        <v>147</v>
      </c>
      <c r="P5" t="s">
        <v>148</v>
      </c>
      <c r="Q5" t="s">
        <v>149</v>
      </c>
      <c r="R5" t="s">
        <v>150</v>
      </c>
      <c r="S5" t="s">
        <v>151</v>
      </c>
      <c r="T5" t="s">
        <v>152</v>
      </c>
    </row>
    <row r="6" spans="1:20" x14ac:dyDescent="0.25">
      <c r="A6" t="s">
        <v>153</v>
      </c>
      <c r="B6" t="s">
        <v>154</v>
      </c>
      <c r="C6" t="s">
        <v>155</v>
      </c>
      <c r="D6" t="s">
        <v>156</v>
      </c>
      <c r="E6" t="s">
        <v>157</v>
      </c>
      <c r="F6" t="s">
        <v>158</v>
      </c>
      <c r="G6" t="s">
        <v>159</v>
      </c>
      <c r="H6" t="s">
        <v>160</v>
      </c>
      <c r="I6" t="s">
        <v>161</v>
      </c>
      <c r="J6" t="s">
        <v>162</v>
      </c>
      <c r="K6" t="s">
        <v>163</v>
      </c>
      <c r="L6" t="s">
        <v>164</v>
      </c>
      <c r="M6" t="s">
        <v>165</v>
      </c>
      <c r="N6" t="s">
        <v>166</v>
      </c>
      <c r="O6" t="s">
        <v>167</v>
      </c>
      <c r="P6" t="s">
        <v>168</v>
      </c>
      <c r="Q6" t="s">
        <v>169</v>
      </c>
      <c r="R6" t="s">
        <v>170</v>
      </c>
      <c r="S6" t="s">
        <v>171</v>
      </c>
      <c r="T6" t="s">
        <v>172</v>
      </c>
    </row>
  </sheetData>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5D2CDBD6C866488C4F421F93A0C873" ma:contentTypeVersion="14" ma:contentTypeDescription="Create a new document." ma:contentTypeScope="" ma:versionID="0dea9e5b4e4d9f7af5611340da9c08ba">
  <xsd:schema xmlns:xsd="http://www.w3.org/2001/XMLSchema" xmlns:xs="http://www.w3.org/2001/XMLSchema" xmlns:p="http://schemas.microsoft.com/office/2006/metadata/properties" xmlns:ns2="536fbc74-5a46-4aac-9c29-b2d0d8fd70f0" xmlns:ns3="09f88dcc-2ac9-4a35-afcf-0b1574f9b759" targetNamespace="http://schemas.microsoft.com/office/2006/metadata/properties" ma:root="true" ma:fieldsID="35c69038dcbdacd9c75347c37f262af6" ns2:_="" ns3:_="">
    <xsd:import namespace="536fbc74-5a46-4aac-9c29-b2d0d8fd70f0"/>
    <xsd:import namespace="09f88dcc-2ac9-4a35-afcf-0b1574f9b75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fbc74-5a46-4aac-9c29-b2d0d8fd70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917f8a-7bf5-43be-8ff3-b34384fe761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f88dcc-2ac9-4a35-afcf-0b1574f9b75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9586cf4-06d7-43b4-84ba-82c2eb6394e7}" ma:internalName="TaxCatchAll" ma:showField="CatchAllData" ma:web="09f88dcc-2ac9-4a35-afcf-0b1574f9b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6fbc74-5a46-4aac-9c29-b2d0d8fd70f0">
      <Terms xmlns="http://schemas.microsoft.com/office/infopath/2007/PartnerControls"/>
    </lcf76f155ced4ddcb4097134ff3c332f>
    <TaxCatchAll xmlns="09f88dcc-2ac9-4a35-afcf-0b1574f9b7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AE0C2-61AE-4B00-A7FF-CAE9283D2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6fbc74-5a46-4aac-9c29-b2d0d8fd70f0"/>
    <ds:schemaRef ds:uri="09f88dcc-2ac9-4a35-afcf-0b1574f9b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5B6215-38FA-474D-B4F8-0FA8EE5CAAA5}">
  <ds:schemaRefs>
    <ds:schemaRef ds:uri="http://schemas.microsoft.com/office/2006/metadata/properties"/>
    <ds:schemaRef ds:uri="http://schemas.microsoft.com/office/infopath/2007/PartnerControls"/>
    <ds:schemaRef ds:uri="536fbc74-5a46-4aac-9c29-b2d0d8fd70f0"/>
    <ds:schemaRef ds:uri="09f88dcc-2ac9-4a35-afcf-0b1574f9b759"/>
  </ds:schemaRefs>
</ds:datastoreItem>
</file>

<file path=customXml/itemProps3.xml><?xml version="1.0" encoding="utf-8"?>
<ds:datastoreItem xmlns:ds="http://schemas.openxmlformats.org/officeDocument/2006/customXml" ds:itemID="{1EE1010F-063D-4C24-B081-51A4D235D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Assessment</vt:lpstr>
      <vt:lpstr>Answer Key</vt:lpstr>
      <vt:lpstr>Results</vt:lpstr>
      <vt:lpstr>Cap Rules</vt:lpstr>
      <vt:lpstr>DropdownLists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Monica Kinsey</cp:lastModifiedBy>
  <cp:revision>0</cp:revision>
  <dcterms:created xsi:type="dcterms:W3CDTF">2026-06-12T14:12:33Z</dcterms:created>
  <dcterms:modified xsi:type="dcterms:W3CDTF">2026-07-09T15:40:29Z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0x0101009B5D2CDBD6C866488C4F421F93A0C873</vt:lpwstr>
  </property>
  <property fmtid="{D5CDD505-2E9C-101B-9397-08002B2CF9AE}" pid="3" name="MediaServiceImageTags">
    <vt:lpwstr/>
  </property>
</Properties>
</file>